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" yWindow="-225" windowWidth="12570" windowHeight="7590" firstSheet="1" activeTab="1"/>
  </bookViews>
  <sheets>
    <sheet name="дані" sheetId="3" state="hidden" r:id="rId1"/>
    <sheet name="1014082" sheetId="4" r:id="rId2"/>
    <sheet name="касові" sheetId="6" r:id="rId3"/>
    <sheet name="Лист1" sheetId="7" r:id="rId4"/>
  </sheets>
  <definedNames>
    <definedName name="_xlnm.Print_Area" localSheetId="1">'1014082'!$A$1:$G$108</definedName>
  </definedNames>
  <calcPr calcId="144525" refMode="R1C1"/>
</workbook>
</file>

<file path=xl/calcChain.xml><?xml version="1.0" encoding="utf-8"?>
<calcChain xmlns="http://schemas.openxmlformats.org/spreadsheetml/2006/main">
  <c r="F85" i="4" l="1"/>
  <c r="F71" i="4"/>
  <c r="D45" i="4" l="1"/>
  <c r="E71" i="4" l="1"/>
  <c r="C45" i="4" l="1"/>
  <c r="D47" i="4" l="1"/>
  <c r="D56" i="4" s="1"/>
  <c r="D54" i="4"/>
  <c r="D58" i="4" l="1"/>
  <c r="G74" i="4"/>
  <c r="L3" i="6" l="1"/>
  <c r="J4" i="6"/>
  <c r="K4" i="6"/>
  <c r="L4" i="6"/>
  <c r="J5" i="6"/>
  <c r="K5" i="6"/>
  <c r="L5" i="6"/>
  <c r="J6" i="6"/>
  <c r="K6" i="6"/>
  <c r="L6" i="6"/>
  <c r="J7" i="6"/>
  <c r="K7" i="6"/>
  <c r="L7" i="6"/>
  <c r="J8" i="6"/>
  <c r="K8" i="6"/>
  <c r="L8" i="6"/>
  <c r="J9" i="6"/>
  <c r="K9" i="6"/>
  <c r="L9" i="6"/>
  <c r="J10" i="6"/>
  <c r="K10" i="6"/>
  <c r="L10" i="6"/>
  <c r="J11" i="6"/>
  <c r="K11" i="6"/>
  <c r="L11" i="6"/>
  <c r="J12" i="6"/>
  <c r="K12" i="6"/>
  <c r="L12" i="6"/>
  <c r="J13" i="6"/>
  <c r="K13" i="6"/>
  <c r="L13" i="6"/>
  <c r="J14" i="6"/>
  <c r="K14" i="6"/>
  <c r="L14" i="6"/>
  <c r="J15" i="6"/>
  <c r="K15" i="6"/>
  <c r="L15" i="6"/>
  <c r="K3" i="6"/>
  <c r="J3" i="6"/>
  <c r="K16" i="6"/>
  <c r="H16" i="6"/>
  <c r="G16" i="6"/>
  <c r="F16" i="6"/>
  <c r="C16" i="6"/>
  <c r="D16" i="6"/>
  <c r="B16" i="6"/>
  <c r="F72" i="4"/>
  <c r="F69" i="4"/>
  <c r="F70" i="4" s="1"/>
  <c r="F75" i="4"/>
  <c r="F76" i="4" s="1"/>
  <c r="F87" i="4" s="1"/>
  <c r="G71" i="4"/>
  <c r="G65" i="4"/>
  <c r="G66" i="4"/>
  <c r="G64" i="4"/>
  <c r="C55" i="4"/>
  <c r="E55" i="4" s="1"/>
  <c r="G72" i="4" s="1"/>
  <c r="G73" i="4" s="1"/>
  <c r="G86" i="4" s="1"/>
  <c r="C56" i="4"/>
  <c r="E56" i="4" s="1"/>
  <c r="G75" i="4" s="1"/>
  <c r="G76" i="4" s="1"/>
  <c r="C54" i="4"/>
  <c r="E54" i="4" s="1"/>
  <c r="E46" i="4"/>
  <c r="E47" i="4"/>
  <c r="E45" i="4"/>
  <c r="G92" i="4" l="1"/>
  <c r="F91" i="4"/>
  <c r="F93" i="4"/>
  <c r="E69" i="4"/>
  <c r="E70" i="4" s="1"/>
  <c r="E91" i="4" s="1"/>
  <c r="E72" i="4"/>
  <c r="E73" i="4" s="1"/>
  <c r="E86" i="4" s="1"/>
  <c r="E75" i="4"/>
  <c r="E76" i="4" s="1"/>
  <c r="E87" i="4" s="1"/>
  <c r="J16" i="6"/>
  <c r="L16" i="6"/>
  <c r="G93" i="4" s="1"/>
  <c r="E58" i="4"/>
  <c r="C58" i="4"/>
  <c r="G77" i="4"/>
  <c r="G87" i="4" s="1"/>
  <c r="E93" i="4" l="1"/>
  <c r="E92" i="4"/>
  <c r="E85" i="4"/>
  <c r="A92" i="4"/>
  <c r="A93" i="4" s="1"/>
  <c r="A86" i="4"/>
  <c r="G69" i="4"/>
  <c r="G70" i="4" s="1"/>
  <c r="G91" i="4" s="1"/>
  <c r="E49" i="4"/>
  <c r="C23" i="4" s="1"/>
  <c r="D49" i="4"/>
  <c r="C25" i="4" s="1"/>
  <c r="C49" i="4"/>
  <c r="C24" i="4" s="1"/>
  <c r="G85" i="4" l="1"/>
  <c r="G88" i="4"/>
  <c r="E88" i="4"/>
</calcChain>
</file>

<file path=xl/sharedStrings.xml><?xml version="1.0" encoding="utf-8"?>
<sst xmlns="http://schemas.openxmlformats.org/spreadsheetml/2006/main" count="193" uniqueCount="127">
  <si>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</si>
  <si>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</si>
  <si>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</si>
  <si>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</si>
  <si>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</si>
  <si>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</si>
  <si>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</si>
  <si>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</si>
  <si>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</si>
  <si>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</si>
  <si>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</si>
  <si>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</si>
  <si>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</si>
  <si>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</si>
  <si>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</si>
  <si>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</si>
  <si>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</si>
  <si>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</si>
  <si>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</si>
  <si>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</si>
  <si>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</si>
  <si>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</si>
  <si>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</si>
  <si>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</si>
  <si>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</si>
  <si>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</si>
  <si>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</si>
  <si>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</si>
  <si>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</si>
  <si>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</si>
  <si>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</si>
  <si>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</si>
  <si>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</si>
  <si>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</si>
  <si>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</si>
  <si>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</si>
  <si>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</si>
  <si>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</si>
  <si>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</si>
  <si>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</si>
  <si>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</si>
  <si>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</si>
  <si>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</si>
  <si>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</si>
  <si>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</si>
  <si>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</si>
  <si>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</si>
  <si>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</si>
  <si>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</si>
  <si>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</si>
  <si>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</si>
  <si>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</si>
  <si>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</si>
  <si>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</si>
  <si>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</si>
  <si>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</si>
  <si>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</si>
  <si>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</si>
  <si>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</si>
  <si>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</si>
  <si>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</si>
  <si>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</si>
  <si>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</si>
  <si>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</si>
  <si>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</si>
  <si>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</si>
  <si>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</si>
  <si>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</si>
  <si>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 xml:space="preserve">гривень, </t>
  </si>
  <si>
    <t>у тому числі загального фонду -</t>
  </si>
  <si>
    <t xml:space="preserve">гривень </t>
  </si>
  <si>
    <t>та спеціального фонду -</t>
  </si>
  <si>
    <t>-</t>
  </si>
  <si>
    <t>0829</t>
  </si>
  <si>
    <t>4082</t>
  </si>
  <si>
    <t>Інші заходи в галузі культури і мистецтва</t>
  </si>
  <si>
    <t>Здійснення мистецьких та культурологічних загальнодержавних заходів, заходів із вшанування пам’яті, заходів з виявлення та підтримки творчо обдарованих дітей та молоді</t>
  </si>
  <si>
    <t>Проведення фестивалів, свят, конкурсів, концертів, оглядів народної творчості, реконструкцій історичних подій, ярмарків, тематичних виставок, забезпечення участі аматорських, народних, зразкових колективів у різноманітних заходах</t>
  </si>
  <si>
    <t>Здійснення заходів з розвитку туристичного потенціалу</t>
  </si>
  <si>
    <t>Здійснення археологічних заходів для збереження історії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</si>
  <si>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Реалізація заходів з надання належних послуг в галузі культури і мистецтва</t>
    </r>
  </si>
  <si>
    <t>Надання фінансової підтримки на розвиток культури і мистецтва</t>
  </si>
  <si>
    <t>Надання фінансової підтримки на розвиток туризму</t>
  </si>
  <si>
    <t>Надання фінансової підтримки на розвиток проведення археологічних досліджень</t>
  </si>
  <si>
    <t>Забезпечення виконання програми розвитку туризму на 2017 -2021 рр.</t>
  </si>
  <si>
    <t>Забезпечення виконання програми розвитку культури, мистецтва і  охорони культурної спадщини на  2020 рік</t>
  </si>
  <si>
    <t>Забезпечення виконання цільової програми проведення археологічних досліджень в місті Ніжин на 2017 – 2021 роки</t>
  </si>
  <si>
    <t>Програма  розвитку культури, мистецтва і  охорони культурної спадщини на  2020 рік</t>
  </si>
  <si>
    <t>Програма розвитку туризму на 2017 -2021 рр.</t>
  </si>
  <si>
    <t>Цільова програма проведення археологічних досліджень в місті Ніжин на 2017 – 2021 роки</t>
  </si>
  <si>
    <t>Кількість місцевих програм розвитку культури і мистецтва</t>
  </si>
  <si>
    <t>Кількість місцевих програм розвитку туризму</t>
  </si>
  <si>
    <t>Кількість місцевих програм з розвитку проведення археологічних досліджень</t>
  </si>
  <si>
    <t>Рішення сесії</t>
  </si>
  <si>
    <t>Видатки на місцеві програми розвитку культури і мистецтва</t>
  </si>
  <si>
    <t>в т.ч. за рахунок  коштів міського бюджету на програму розвитку культури і мистецтва</t>
  </si>
  <si>
    <t>Видатки на місцеві програми розвитку туризму</t>
  </si>
  <si>
    <t>в т.ч. за рахунок  коштів міського бюджету на програму розвитку туризму</t>
  </si>
  <si>
    <t>Кількість заходів, спрямованих на реалізацію місцевих програм розвитку туризму</t>
  </si>
  <si>
    <t>Видатки на місцеві програми з розвитку проведення археологічних досліджень</t>
  </si>
  <si>
    <t>в т.ч. за рахунок  коштів міського бюджету на програму з розвитку проведення археологічних досліджень</t>
  </si>
  <si>
    <t>Кількість заходів, спрямованих на реалізацію місцевих програм з розвитку проведення археологічних досліджень</t>
  </si>
  <si>
    <t>Лімітна довідка (без кредиторської заборгованості)</t>
  </si>
  <si>
    <t>план проведення заходів</t>
  </si>
  <si>
    <t>Витрати на реалізацію одного заходу програми розвитку туризму</t>
  </si>
  <si>
    <t>Витрати на реалізацію одного заходу програм з розвитку проведення археологічних досліджень</t>
  </si>
  <si>
    <t>Планові асигнування на зазначені цілі  без кредиторської заборгованості/кількість заходів</t>
  </si>
  <si>
    <t>Відсоток виконання заходів з програм розвитку туризму</t>
  </si>
  <si>
    <t>Відсоток виконання заходів з програм з розвитку проведення археологічних досліджень</t>
  </si>
  <si>
    <t>відс.</t>
  </si>
  <si>
    <t>Обсяг касових видатків на зазначені цілі/кошторисні призначення на зазначені цілі*100</t>
  </si>
  <si>
    <t>ВСЬОГО</t>
  </si>
  <si>
    <t>Культурна</t>
  </si>
  <si>
    <t>Туризм</t>
  </si>
  <si>
    <t>Археологія</t>
  </si>
  <si>
    <t>ЗФ</t>
  </si>
  <si>
    <t>СФ</t>
  </si>
  <si>
    <t>разом</t>
  </si>
  <si>
    <t xml:space="preserve">(найменування головного розпорядника коштів місцевого бюджету)          </t>
  </si>
  <si>
    <t xml:space="preserve">  </t>
  </si>
  <si>
    <t>Відсоток виконання програм розвитку культури і мистецтва</t>
  </si>
  <si>
    <t>Кількість заходів, та предметів довгострокового використання, спрямованих на реалізацію місцевих програм розвитку культури і мистецтва</t>
  </si>
  <si>
    <t>Витрати на реалізацію одного заходу програм розвитку культури і мистецтва, в т.ч. на придбання предметів довгострокового користування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</si>
  <si>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7 скликання від 24.12.2019 року № 7-65/2019, Рішення Ніжинської міської ради 7 скликання від 24.12.2019 року № 8-65/2019, Рiшення Ніжинської  міської ради 7 скликання вiд 26.02.2020 року №18-68/2020, Рiшення Ніжинської  міської ради 7 скликання вiд 25.03.2020 року №5-70/2020, Рiшення Ніжинської  міської ради 7 скликання вiд 03.08.2020 року № 12-76/2020, Рiшення Нiжинської мiської ради 7 скликання  № 1-77/2020   вiд 27.08.2020 року, Рiшення Нiжинської мiської ради 7 скликання  № 5-77/2020   вiд 27.08.2020 року, Рiшення Нiжинської мiської ради 7 скликання  № 1-81/2020   вiд 22.10.2020 року.</t>
  </si>
  <si>
    <t>29.10.2020р.</t>
  </si>
  <si>
    <t>№  131</t>
  </si>
  <si>
    <t>28.10.2020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</si>
</sst>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0" fontId="0" fillId="3" borderId="0" xfId="0" applyFill="1"/>
    <xf numFmtId="0" fontId="20" fillId="3" borderId="0" xfId="0" applyFont="1" applyFill="1"/>
    <xf numFmtId="0" fontId="0" fillId="4" borderId="0" xfId="0" applyFill="1"/>
    <xf numFmtId="0" fontId="20" fillId="4" borderId="0" xfId="0" applyFont="1" applyFill="1"/>
    <xf numFmtId="0" fontId="0" fillId="5" borderId="0" xfId="0" applyFill="1"/>
    <xf numFmtId="0" fontId="20" fillId="5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right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8" fillId="0" borderId="0" xfId="0" applyFont="1" applyFill="1" applyAlignment="1">
      <alignment vertical="center"/>
    </xf>
    <xf numFmtId="0" fontId="16" fillId="0" borderId="0" xfId="0" applyFont="1" applyFill="1"/>
    <xf numFmtId="3" fontId="3" fillId="0" borderId="2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>
      <c r="A1" t="s">
        <v>24</v>
      </c>
      <c r="B1" t="s">
        <v>26</v>
      </c>
      <c r="D1" s="1" t="s">
        <v>21</v>
      </c>
      <c r="E1" t="s">
        <v>22</v>
      </c>
    </row>
    <row r="3" spans="1:5" ht="38.25">
      <c r="A3" t="s">
        <v>25</v>
      </c>
      <c r="B3" t="s">
        <v>23</v>
      </c>
      <c r="D3" s="1" t="s">
        <v>66</v>
      </c>
      <c r="E3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topLeftCell="B102" zoomScale="95" zoomScaleNormal="95" workbookViewId="0">
      <selection activeCell="B108" sqref="B108"/>
    </sheetView>
  </sheetViews>
  <sheetFormatPr defaultColWidth="21.5703125" defaultRowHeight="15"/>
  <cols>
    <col min="1" max="1" width="6.5703125" style="20" customWidth="1"/>
    <col min="2" max="2" width="66" style="20" customWidth="1"/>
    <col min="3" max="3" width="19" style="20" customWidth="1"/>
    <col min="4" max="4" width="24.42578125" style="20" customWidth="1"/>
    <col min="5" max="5" width="32.85546875" style="20" customWidth="1"/>
    <col min="6" max="6" width="28.5703125" style="20" customWidth="1"/>
    <col min="7" max="7" width="21.5703125" style="20"/>
    <col min="8" max="33" width="10.28515625" style="20" customWidth="1"/>
    <col min="34" max="251" width="21.5703125" style="20"/>
    <col min="252" max="252" width="6.5703125" style="20" customWidth="1"/>
    <col min="253" max="258" width="21.5703125" style="20"/>
    <col min="259" max="289" width="10.28515625" style="20" customWidth="1"/>
    <col min="290" max="507" width="21.5703125" style="20"/>
    <col min="508" max="508" width="6.5703125" style="20" customWidth="1"/>
    <col min="509" max="514" width="21.5703125" style="20"/>
    <col min="515" max="545" width="10.28515625" style="20" customWidth="1"/>
    <col min="546" max="763" width="21.5703125" style="20"/>
    <col min="764" max="764" width="6.5703125" style="20" customWidth="1"/>
    <col min="765" max="770" width="21.5703125" style="20"/>
    <col min="771" max="801" width="10.28515625" style="20" customWidth="1"/>
    <col min="802" max="1019" width="21.5703125" style="20"/>
    <col min="1020" max="1020" width="6.5703125" style="20" customWidth="1"/>
    <col min="1021" max="1026" width="21.5703125" style="20"/>
    <col min="1027" max="1057" width="10.28515625" style="20" customWidth="1"/>
    <col min="1058" max="1275" width="21.5703125" style="20"/>
    <col min="1276" max="1276" width="6.5703125" style="20" customWidth="1"/>
    <col min="1277" max="1282" width="21.5703125" style="20"/>
    <col min="1283" max="1313" width="10.28515625" style="20" customWidth="1"/>
    <col min="1314" max="1531" width="21.5703125" style="20"/>
    <col min="1532" max="1532" width="6.5703125" style="20" customWidth="1"/>
    <col min="1533" max="1538" width="21.5703125" style="20"/>
    <col min="1539" max="1569" width="10.28515625" style="20" customWidth="1"/>
    <col min="1570" max="1787" width="21.5703125" style="20"/>
    <col min="1788" max="1788" width="6.5703125" style="20" customWidth="1"/>
    <col min="1789" max="1794" width="21.5703125" style="20"/>
    <col min="1795" max="1825" width="10.28515625" style="20" customWidth="1"/>
    <col min="1826" max="2043" width="21.5703125" style="20"/>
    <col min="2044" max="2044" width="6.5703125" style="20" customWidth="1"/>
    <col min="2045" max="2050" width="21.5703125" style="20"/>
    <col min="2051" max="2081" width="10.28515625" style="20" customWidth="1"/>
    <col min="2082" max="2299" width="21.5703125" style="20"/>
    <col min="2300" max="2300" width="6.5703125" style="20" customWidth="1"/>
    <col min="2301" max="2306" width="21.5703125" style="20"/>
    <col min="2307" max="2337" width="10.28515625" style="20" customWidth="1"/>
    <col min="2338" max="2555" width="21.5703125" style="20"/>
    <col min="2556" max="2556" width="6.5703125" style="20" customWidth="1"/>
    <col min="2557" max="2562" width="21.5703125" style="20"/>
    <col min="2563" max="2593" width="10.28515625" style="20" customWidth="1"/>
    <col min="2594" max="2811" width="21.5703125" style="20"/>
    <col min="2812" max="2812" width="6.5703125" style="20" customWidth="1"/>
    <col min="2813" max="2818" width="21.5703125" style="20"/>
    <col min="2819" max="2849" width="10.28515625" style="20" customWidth="1"/>
    <col min="2850" max="3067" width="21.5703125" style="20"/>
    <col min="3068" max="3068" width="6.5703125" style="20" customWidth="1"/>
    <col min="3069" max="3074" width="21.5703125" style="20"/>
    <col min="3075" max="3105" width="10.28515625" style="20" customWidth="1"/>
    <col min="3106" max="3323" width="21.5703125" style="20"/>
    <col min="3324" max="3324" width="6.5703125" style="20" customWidth="1"/>
    <col min="3325" max="3330" width="21.5703125" style="20"/>
    <col min="3331" max="3361" width="10.28515625" style="20" customWidth="1"/>
    <col min="3362" max="3579" width="21.5703125" style="20"/>
    <col min="3580" max="3580" width="6.5703125" style="20" customWidth="1"/>
    <col min="3581" max="3586" width="21.5703125" style="20"/>
    <col min="3587" max="3617" width="10.28515625" style="20" customWidth="1"/>
    <col min="3618" max="3835" width="21.5703125" style="20"/>
    <col min="3836" max="3836" width="6.5703125" style="20" customWidth="1"/>
    <col min="3837" max="3842" width="21.5703125" style="20"/>
    <col min="3843" max="3873" width="10.28515625" style="20" customWidth="1"/>
    <col min="3874" max="4091" width="21.5703125" style="20"/>
    <col min="4092" max="4092" width="6.5703125" style="20" customWidth="1"/>
    <col min="4093" max="4098" width="21.5703125" style="20"/>
    <col min="4099" max="4129" width="10.28515625" style="20" customWidth="1"/>
    <col min="4130" max="4347" width="21.5703125" style="20"/>
    <col min="4348" max="4348" width="6.5703125" style="20" customWidth="1"/>
    <col min="4349" max="4354" width="21.5703125" style="20"/>
    <col min="4355" max="4385" width="10.28515625" style="20" customWidth="1"/>
    <col min="4386" max="4603" width="21.5703125" style="20"/>
    <col min="4604" max="4604" width="6.5703125" style="20" customWidth="1"/>
    <col min="4605" max="4610" width="21.5703125" style="20"/>
    <col min="4611" max="4641" width="10.28515625" style="20" customWidth="1"/>
    <col min="4642" max="4859" width="21.5703125" style="20"/>
    <col min="4860" max="4860" width="6.5703125" style="20" customWidth="1"/>
    <col min="4861" max="4866" width="21.5703125" style="20"/>
    <col min="4867" max="4897" width="10.28515625" style="20" customWidth="1"/>
    <col min="4898" max="5115" width="21.5703125" style="20"/>
    <col min="5116" max="5116" width="6.5703125" style="20" customWidth="1"/>
    <col min="5117" max="5122" width="21.5703125" style="20"/>
    <col min="5123" max="5153" width="10.28515625" style="20" customWidth="1"/>
    <col min="5154" max="5371" width="21.5703125" style="20"/>
    <col min="5372" max="5372" width="6.5703125" style="20" customWidth="1"/>
    <col min="5373" max="5378" width="21.5703125" style="20"/>
    <col min="5379" max="5409" width="10.28515625" style="20" customWidth="1"/>
    <col min="5410" max="5627" width="21.5703125" style="20"/>
    <col min="5628" max="5628" width="6.5703125" style="20" customWidth="1"/>
    <col min="5629" max="5634" width="21.5703125" style="20"/>
    <col min="5635" max="5665" width="10.28515625" style="20" customWidth="1"/>
    <col min="5666" max="5883" width="21.5703125" style="20"/>
    <col min="5884" max="5884" width="6.5703125" style="20" customWidth="1"/>
    <col min="5885" max="5890" width="21.5703125" style="20"/>
    <col min="5891" max="5921" width="10.28515625" style="20" customWidth="1"/>
    <col min="5922" max="6139" width="21.5703125" style="20"/>
    <col min="6140" max="6140" width="6.5703125" style="20" customWidth="1"/>
    <col min="6141" max="6146" width="21.5703125" style="20"/>
    <col min="6147" max="6177" width="10.28515625" style="20" customWidth="1"/>
    <col min="6178" max="6395" width="21.5703125" style="20"/>
    <col min="6396" max="6396" width="6.5703125" style="20" customWidth="1"/>
    <col min="6397" max="6402" width="21.5703125" style="20"/>
    <col min="6403" max="6433" width="10.28515625" style="20" customWidth="1"/>
    <col min="6434" max="6651" width="21.5703125" style="20"/>
    <col min="6652" max="6652" width="6.5703125" style="20" customWidth="1"/>
    <col min="6653" max="6658" width="21.5703125" style="20"/>
    <col min="6659" max="6689" width="10.28515625" style="20" customWidth="1"/>
    <col min="6690" max="6907" width="21.5703125" style="20"/>
    <col min="6908" max="6908" width="6.5703125" style="20" customWidth="1"/>
    <col min="6909" max="6914" width="21.5703125" style="20"/>
    <col min="6915" max="6945" width="10.28515625" style="20" customWidth="1"/>
    <col min="6946" max="7163" width="21.5703125" style="20"/>
    <col min="7164" max="7164" width="6.5703125" style="20" customWidth="1"/>
    <col min="7165" max="7170" width="21.5703125" style="20"/>
    <col min="7171" max="7201" width="10.28515625" style="20" customWidth="1"/>
    <col min="7202" max="7419" width="21.5703125" style="20"/>
    <col min="7420" max="7420" width="6.5703125" style="20" customWidth="1"/>
    <col min="7421" max="7426" width="21.5703125" style="20"/>
    <col min="7427" max="7457" width="10.28515625" style="20" customWidth="1"/>
    <col min="7458" max="7675" width="21.5703125" style="20"/>
    <col min="7676" max="7676" width="6.5703125" style="20" customWidth="1"/>
    <col min="7677" max="7682" width="21.5703125" style="20"/>
    <col min="7683" max="7713" width="10.28515625" style="20" customWidth="1"/>
    <col min="7714" max="7931" width="21.5703125" style="20"/>
    <col min="7932" max="7932" width="6.5703125" style="20" customWidth="1"/>
    <col min="7933" max="7938" width="21.5703125" style="20"/>
    <col min="7939" max="7969" width="10.28515625" style="20" customWidth="1"/>
    <col min="7970" max="8187" width="21.5703125" style="20"/>
    <col min="8188" max="8188" width="6.5703125" style="20" customWidth="1"/>
    <col min="8189" max="8194" width="21.5703125" style="20"/>
    <col min="8195" max="8225" width="10.28515625" style="20" customWidth="1"/>
    <col min="8226" max="8443" width="21.5703125" style="20"/>
    <col min="8444" max="8444" width="6.5703125" style="20" customWidth="1"/>
    <col min="8445" max="8450" width="21.5703125" style="20"/>
    <col min="8451" max="8481" width="10.28515625" style="20" customWidth="1"/>
    <col min="8482" max="8699" width="21.5703125" style="20"/>
    <col min="8700" max="8700" width="6.5703125" style="20" customWidth="1"/>
    <col min="8701" max="8706" width="21.5703125" style="20"/>
    <col min="8707" max="8737" width="10.28515625" style="20" customWidth="1"/>
    <col min="8738" max="8955" width="21.5703125" style="20"/>
    <col min="8956" max="8956" width="6.5703125" style="20" customWidth="1"/>
    <col min="8957" max="8962" width="21.5703125" style="20"/>
    <col min="8963" max="8993" width="10.28515625" style="20" customWidth="1"/>
    <col min="8994" max="9211" width="21.5703125" style="20"/>
    <col min="9212" max="9212" width="6.5703125" style="20" customWidth="1"/>
    <col min="9213" max="9218" width="21.5703125" style="20"/>
    <col min="9219" max="9249" width="10.28515625" style="20" customWidth="1"/>
    <col min="9250" max="9467" width="21.5703125" style="20"/>
    <col min="9468" max="9468" width="6.5703125" style="20" customWidth="1"/>
    <col min="9469" max="9474" width="21.5703125" style="20"/>
    <col min="9475" max="9505" width="10.28515625" style="20" customWidth="1"/>
    <col min="9506" max="9723" width="21.5703125" style="20"/>
    <col min="9724" max="9724" width="6.5703125" style="20" customWidth="1"/>
    <col min="9725" max="9730" width="21.5703125" style="20"/>
    <col min="9731" max="9761" width="10.28515625" style="20" customWidth="1"/>
    <col min="9762" max="9979" width="21.5703125" style="20"/>
    <col min="9980" max="9980" width="6.5703125" style="20" customWidth="1"/>
    <col min="9981" max="9986" width="21.5703125" style="20"/>
    <col min="9987" max="10017" width="10.28515625" style="20" customWidth="1"/>
    <col min="10018" max="10235" width="21.5703125" style="20"/>
    <col min="10236" max="10236" width="6.5703125" style="20" customWidth="1"/>
    <col min="10237" max="10242" width="21.5703125" style="20"/>
    <col min="10243" max="10273" width="10.28515625" style="20" customWidth="1"/>
    <col min="10274" max="10491" width="21.5703125" style="20"/>
    <col min="10492" max="10492" width="6.5703125" style="20" customWidth="1"/>
    <col min="10493" max="10498" width="21.5703125" style="20"/>
    <col min="10499" max="10529" width="10.28515625" style="20" customWidth="1"/>
    <col min="10530" max="10747" width="21.5703125" style="20"/>
    <col min="10748" max="10748" width="6.5703125" style="20" customWidth="1"/>
    <col min="10749" max="10754" width="21.5703125" style="20"/>
    <col min="10755" max="10785" width="10.28515625" style="20" customWidth="1"/>
    <col min="10786" max="11003" width="21.5703125" style="20"/>
    <col min="11004" max="11004" width="6.5703125" style="20" customWidth="1"/>
    <col min="11005" max="11010" width="21.5703125" style="20"/>
    <col min="11011" max="11041" width="10.28515625" style="20" customWidth="1"/>
    <col min="11042" max="11259" width="21.5703125" style="20"/>
    <col min="11260" max="11260" width="6.5703125" style="20" customWidth="1"/>
    <col min="11261" max="11266" width="21.5703125" style="20"/>
    <col min="11267" max="11297" width="10.28515625" style="20" customWidth="1"/>
    <col min="11298" max="11515" width="21.5703125" style="20"/>
    <col min="11516" max="11516" width="6.5703125" style="20" customWidth="1"/>
    <col min="11517" max="11522" width="21.5703125" style="20"/>
    <col min="11523" max="11553" width="10.28515625" style="20" customWidth="1"/>
    <col min="11554" max="11771" width="21.5703125" style="20"/>
    <col min="11772" max="11772" width="6.5703125" style="20" customWidth="1"/>
    <col min="11773" max="11778" width="21.5703125" style="20"/>
    <col min="11779" max="11809" width="10.28515625" style="20" customWidth="1"/>
    <col min="11810" max="12027" width="21.5703125" style="20"/>
    <col min="12028" max="12028" width="6.5703125" style="20" customWidth="1"/>
    <col min="12029" max="12034" width="21.5703125" style="20"/>
    <col min="12035" max="12065" width="10.28515625" style="20" customWidth="1"/>
    <col min="12066" max="12283" width="21.5703125" style="20"/>
    <col min="12284" max="12284" width="6.5703125" style="20" customWidth="1"/>
    <col min="12285" max="12290" width="21.5703125" style="20"/>
    <col min="12291" max="12321" width="10.28515625" style="20" customWidth="1"/>
    <col min="12322" max="12539" width="21.5703125" style="20"/>
    <col min="12540" max="12540" width="6.5703125" style="20" customWidth="1"/>
    <col min="12541" max="12546" width="21.5703125" style="20"/>
    <col min="12547" max="12577" width="10.28515625" style="20" customWidth="1"/>
    <col min="12578" max="12795" width="21.5703125" style="20"/>
    <col min="12796" max="12796" width="6.5703125" style="20" customWidth="1"/>
    <col min="12797" max="12802" width="21.5703125" style="20"/>
    <col min="12803" max="12833" width="10.28515625" style="20" customWidth="1"/>
    <col min="12834" max="13051" width="21.5703125" style="20"/>
    <col min="13052" max="13052" width="6.5703125" style="20" customWidth="1"/>
    <col min="13053" max="13058" width="21.5703125" style="20"/>
    <col min="13059" max="13089" width="10.28515625" style="20" customWidth="1"/>
    <col min="13090" max="13307" width="21.5703125" style="20"/>
    <col min="13308" max="13308" width="6.5703125" style="20" customWidth="1"/>
    <col min="13309" max="13314" width="21.5703125" style="20"/>
    <col min="13315" max="13345" width="10.28515625" style="20" customWidth="1"/>
    <col min="13346" max="13563" width="21.5703125" style="20"/>
    <col min="13564" max="13564" width="6.5703125" style="20" customWidth="1"/>
    <col min="13565" max="13570" width="21.5703125" style="20"/>
    <col min="13571" max="13601" width="10.28515625" style="20" customWidth="1"/>
    <col min="13602" max="13819" width="21.5703125" style="20"/>
    <col min="13820" max="13820" width="6.5703125" style="20" customWidth="1"/>
    <col min="13821" max="13826" width="21.5703125" style="20"/>
    <col min="13827" max="13857" width="10.28515625" style="20" customWidth="1"/>
    <col min="13858" max="14075" width="21.5703125" style="20"/>
    <col min="14076" max="14076" width="6.5703125" style="20" customWidth="1"/>
    <col min="14077" max="14082" width="21.5703125" style="20"/>
    <col min="14083" max="14113" width="10.28515625" style="20" customWidth="1"/>
    <col min="14114" max="14331" width="21.5703125" style="20"/>
    <col min="14332" max="14332" width="6.5703125" style="20" customWidth="1"/>
    <col min="14333" max="14338" width="21.5703125" style="20"/>
    <col min="14339" max="14369" width="10.28515625" style="20" customWidth="1"/>
    <col min="14370" max="14587" width="21.5703125" style="20"/>
    <col min="14588" max="14588" width="6.5703125" style="20" customWidth="1"/>
    <col min="14589" max="14594" width="21.5703125" style="20"/>
    <col min="14595" max="14625" width="10.28515625" style="20" customWidth="1"/>
    <col min="14626" max="14843" width="21.5703125" style="20"/>
    <col min="14844" max="14844" width="6.5703125" style="20" customWidth="1"/>
    <col min="14845" max="14850" width="21.5703125" style="20"/>
    <col min="14851" max="14881" width="10.28515625" style="20" customWidth="1"/>
    <col min="14882" max="15099" width="21.5703125" style="20"/>
    <col min="15100" max="15100" width="6.5703125" style="20" customWidth="1"/>
    <col min="15101" max="15106" width="21.5703125" style="20"/>
    <col min="15107" max="15137" width="10.28515625" style="20" customWidth="1"/>
    <col min="15138" max="15355" width="21.5703125" style="20"/>
    <col min="15356" max="15356" width="6.5703125" style="20" customWidth="1"/>
    <col min="15357" max="15362" width="21.5703125" style="20"/>
    <col min="15363" max="15393" width="10.28515625" style="20" customWidth="1"/>
    <col min="15394" max="15611" width="21.5703125" style="20"/>
    <col min="15612" max="15612" width="6.5703125" style="20" customWidth="1"/>
    <col min="15613" max="15618" width="21.5703125" style="20"/>
    <col min="15619" max="15649" width="10.28515625" style="20" customWidth="1"/>
    <col min="15650" max="15867" width="21.5703125" style="20"/>
    <col min="15868" max="15868" width="6.5703125" style="20" customWidth="1"/>
    <col min="15869" max="15874" width="21.5703125" style="20"/>
    <col min="15875" max="15905" width="10.28515625" style="20" customWidth="1"/>
    <col min="15906" max="16123" width="21.5703125" style="20"/>
    <col min="16124" max="16124" width="6.5703125" style="20" customWidth="1"/>
    <col min="16125" max="16130" width="21.5703125" style="20"/>
    <col min="16131" max="16161" width="10.28515625" style="20" customWidth="1"/>
    <col min="16162" max="16384" width="21.5703125" style="20"/>
  </cols>
  <sheetData>
    <row r="1" spans="1:7">
      <c r="F1" s="97" t="s">
        <v>27</v>
      </c>
      <c r="G1" s="98"/>
    </row>
    <row r="2" spans="1:7" ht="18" customHeight="1">
      <c r="F2" s="98"/>
      <c r="G2" s="98"/>
    </row>
    <row r="3" spans="1:7" ht="32.25" customHeight="1">
      <c r="F3" s="98"/>
      <c r="G3" s="98"/>
    </row>
    <row r="4" spans="1:7" ht="15.75">
      <c r="A4" s="21"/>
      <c r="E4" s="21" t="s">
        <v>0</v>
      </c>
    </row>
    <row r="5" spans="1:7" ht="15.75" customHeight="1">
      <c r="A5" s="21"/>
      <c r="E5" s="99" t="s">
        <v>1</v>
      </c>
      <c r="F5" s="99"/>
      <c r="G5" s="99"/>
    </row>
    <row r="6" spans="1:7" ht="42.75" customHeight="1">
      <c r="A6" s="21"/>
      <c r="B6" s="21"/>
      <c r="E6" s="100" t="s">
        <v>20</v>
      </c>
      <c r="F6" s="100"/>
      <c r="G6" s="100"/>
    </row>
    <row r="7" spans="1:7" ht="15" customHeight="1">
      <c r="A7" s="21"/>
      <c r="E7" s="86" t="s">
        <v>7</v>
      </c>
      <c r="F7" s="86"/>
      <c r="G7" s="86"/>
    </row>
    <row r="8" spans="1:7" ht="15.75">
      <c r="A8" s="21"/>
      <c r="B8" s="21"/>
      <c r="E8" s="101"/>
      <c r="F8" s="101"/>
      <c r="G8" s="101"/>
    </row>
    <row r="9" spans="1:7" ht="15" customHeight="1">
      <c r="A9" s="21"/>
      <c r="E9" s="104"/>
      <c r="F9" s="104"/>
      <c r="G9" s="104"/>
    </row>
    <row r="10" spans="1:7" ht="18.75">
      <c r="A10" s="21"/>
      <c r="E10" s="22" t="s">
        <v>124</v>
      </c>
      <c r="F10" s="23" t="s">
        <v>125</v>
      </c>
      <c r="G10" s="21"/>
    </row>
    <row r="13" spans="1:7" ht="20.25">
      <c r="A13" s="102" t="s">
        <v>28</v>
      </c>
      <c r="B13" s="102"/>
      <c r="C13" s="102"/>
      <c r="D13" s="102"/>
      <c r="E13" s="102"/>
      <c r="F13" s="102"/>
      <c r="G13" s="102"/>
    </row>
    <row r="14" spans="1:7" ht="15.75">
      <c r="A14" s="103" t="s">
        <v>56</v>
      </c>
      <c r="B14" s="103"/>
      <c r="C14" s="103"/>
      <c r="D14" s="103"/>
      <c r="E14" s="103"/>
      <c r="F14" s="103"/>
      <c r="G14" s="103"/>
    </row>
    <row r="17" spans="1:11">
      <c r="A17" s="24" t="s">
        <v>29</v>
      </c>
      <c r="B17" s="77">
        <v>1000000</v>
      </c>
      <c r="C17" s="24"/>
      <c r="D17" s="93" t="s">
        <v>20</v>
      </c>
      <c r="E17" s="93"/>
      <c r="F17" s="24"/>
      <c r="G17" s="77">
        <v>35281134</v>
      </c>
      <c r="H17" s="25"/>
      <c r="I17" s="25"/>
      <c r="J17" s="25"/>
      <c r="K17" s="25"/>
    </row>
    <row r="18" spans="1:11" ht="15" customHeight="1">
      <c r="B18" s="79" t="s">
        <v>30</v>
      </c>
      <c r="D18" s="92" t="s">
        <v>118</v>
      </c>
      <c r="E18" s="92"/>
      <c r="F18" s="26"/>
      <c r="G18" s="27" t="s">
        <v>31</v>
      </c>
      <c r="H18" s="28"/>
      <c r="I18" s="91"/>
      <c r="J18" s="91"/>
      <c r="K18" s="91"/>
    </row>
    <row r="19" spans="1:11">
      <c r="A19" s="29" t="s">
        <v>32</v>
      </c>
      <c r="B19" s="30">
        <v>1010000</v>
      </c>
      <c r="C19" s="29"/>
      <c r="D19" s="93" t="s">
        <v>20</v>
      </c>
      <c r="E19" s="93"/>
      <c r="F19" s="29"/>
      <c r="G19" s="30">
        <v>35281134</v>
      </c>
      <c r="H19" s="31"/>
      <c r="I19" s="31"/>
      <c r="J19" s="31"/>
      <c r="K19" s="31"/>
    </row>
    <row r="20" spans="1:11" ht="34.9" customHeight="1">
      <c r="B20" s="79" t="s">
        <v>33</v>
      </c>
      <c r="C20" s="32" t="s">
        <v>119</v>
      </c>
      <c r="D20" s="105" t="s">
        <v>2</v>
      </c>
      <c r="E20" s="105"/>
      <c r="F20" s="32"/>
      <c r="G20" s="27" t="s">
        <v>31</v>
      </c>
      <c r="H20" s="28"/>
      <c r="I20" s="91"/>
      <c r="J20" s="91"/>
      <c r="K20" s="91"/>
    </row>
    <row r="21" spans="1:11" ht="18.75">
      <c r="A21" s="33" t="s">
        <v>34</v>
      </c>
      <c r="B21" s="80">
        <v>1014082</v>
      </c>
      <c r="C21" s="34" t="s">
        <v>74</v>
      </c>
      <c r="D21" s="35" t="s">
        <v>73</v>
      </c>
      <c r="E21" s="106" t="s">
        <v>75</v>
      </c>
      <c r="F21" s="106"/>
      <c r="G21" s="80">
        <v>25538000000</v>
      </c>
      <c r="H21" s="36"/>
      <c r="I21" s="33"/>
      <c r="J21" s="36"/>
      <c r="K21" s="36"/>
    </row>
    <row r="22" spans="1:11" ht="52.5" customHeight="1">
      <c r="B22" s="81" t="s">
        <v>35</v>
      </c>
      <c r="C22" s="79" t="s">
        <v>36</v>
      </c>
      <c r="D22" s="79" t="s">
        <v>37</v>
      </c>
      <c r="E22" s="105" t="s">
        <v>38</v>
      </c>
      <c r="F22" s="105"/>
      <c r="G22" s="79" t="s">
        <v>39</v>
      </c>
      <c r="H22" s="37"/>
      <c r="I22" s="81"/>
      <c r="J22" s="81"/>
      <c r="K22" s="81"/>
    </row>
    <row r="23" spans="1:11" ht="18.75">
      <c r="A23" s="38" t="s">
        <v>40</v>
      </c>
      <c r="B23" s="39" t="s">
        <v>57</v>
      </c>
      <c r="C23" s="40">
        <f>E49</f>
        <v>1367200</v>
      </c>
      <c r="D23" s="41" t="s">
        <v>68</v>
      </c>
      <c r="E23" s="42"/>
      <c r="F23" s="42"/>
      <c r="G23" s="42"/>
      <c r="H23" s="37"/>
      <c r="I23" s="81"/>
      <c r="J23" s="81"/>
      <c r="K23" s="81"/>
    </row>
    <row r="24" spans="1:11" ht="18.75">
      <c r="A24" s="38"/>
      <c r="B24" s="39" t="s">
        <v>69</v>
      </c>
      <c r="C24" s="43">
        <f>C49</f>
        <v>989450</v>
      </c>
      <c r="D24" s="41" t="s">
        <v>70</v>
      </c>
      <c r="E24" s="42"/>
      <c r="F24" s="42"/>
      <c r="G24" s="42"/>
      <c r="H24" s="37"/>
      <c r="I24" s="81"/>
      <c r="J24" s="81"/>
      <c r="K24" s="81"/>
    </row>
    <row r="25" spans="1:11" ht="18.75">
      <c r="A25" s="38"/>
      <c r="B25" s="39" t="s">
        <v>71</v>
      </c>
      <c r="C25" s="43">
        <f>D49</f>
        <v>377750</v>
      </c>
      <c r="D25" s="41" t="s">
        <v>8</v>
      </c>
      <c r="E25" s="42"/>
      <c r="F25" s="42"/>
      <c r="G25" s="42"/>
      <c r="H25" s="37"/>
      <c r="I25" s="81"/>
      <c r="J25" s="81"/>
      <c r="K25" s="81"/>
    </row>
    <row r="26" spans="1:11" ht="15.75">
      <c r="A26" s="38" t="s">
        <v>41</v>
      </c>
      <c r="B26" s="88" t="s">
        <v>58</v>
      </c>
      <c r="C26" s="88"/>
      <c r="D26" s="88"/>
      <c r="E26" s="88"/>
      <c r="F26" s="88"/>
      <c r="G26" s="88"/>
    </row>
    <row r="27" spans="1:11" ht="98.25" customHeight="1">
      <c r="A27" s="38"/>
      <c r="B27" s="90" t="s">
        <v>123</v>
      </c>
      <c r="C27" s="90"/>
      <c r="D27" s="90"/>
      <c r="E27" s="90"/>
      <c r="F27" s="90"/>
      <c r="G27" s="90"/>
    </row>
    <row r="28" spans="1:11" ht="27" customHeight="1">
      <c r="A28" s="38" t="s">
        <v>42</v>
      </c>
      <c r="B28" s="88" t="s">
        <v>43</v>
      </c>
      <c r="C28" s="88"/>
      <c r="D28" s="88"/>
      <c r="E28" s="88"/>
      <c r="F28" s="88"/>
      <c r="G28" s="88"/>
    </row>
    <row r="29" spans="1:11" ht="15.75">
      <c r="A29" s="84" t="s">
        <v>44</v>
      </c>
      <c r="B29" s="87" t="s">
        <v>15</v>
      </c>
      <c r="C29" s="87"/>
      <c r="D29" s="87"/>
      <c r="E29" s="87"/>
      <c r="F29" s="87"/>
      <c r="G29" s="87"/>
    </row>
    <row r="30" spans="1:11" ht="20.45" customHeight="1">
      <c r="A30" s="44">
        <v>1</v>
      </c>
      <c r="B30" s="94" t="s">
        <v>76</v>
      </c>
      <c r="C30" s="95"/>
      <c r="D30" s="95"/>
      <c r="E30" s="95"/>
      <c r="F30" s="95"/>
      <c r="G30" s="96"/>
    </row>
    <row r="31" spans="1:11" ht="36" customHeight="1">
      <c r="A31" s="44">
        <v>2</v>
      </c>
      <c r="B31" s="94" t="s">
        <v>77</v>
      </c>
      <c r="C31" s="95"/>
      <c r="D31" s="95"/>
      <c r="E31" s="95"/>
      <c r="F31" s="95"/>
      <c r="G31" s="96"/>
    </row>
    <row r="32" spans="1:11" ht="15.75" customHeight="1">
      <c r="A32" s="44">
        <v>3</v>
      </c>
      <c r="B32" s="85" t="s">
        <v>78</v>
      </c>
      <c r="C32" s="85"/>
      <c r="D32" s="85"/>
      <c r="E32" s="85"/>
      <c r="F32" s="85"/>
      <c r="G32" s="85"/>
    </row>
    <row r="33" spans="1:7" ht="18" customHeight="1">
      <c r="A33" s="44">
        <v>4</v>
      </c>
      <c r="B33" s="85" t="s">
        <v>79</v>
      </c>
      <c r="C33" s="85"/>
      <c r="D33" s="85"/>
      <c r="E33" s="85"/>
      <c r="F33" s="85"/>
      <c r="G33" s="85"/>
    </row>
    <row r="34" spans="1:7" ht="15.75">
      <c r="A34" s="45"/>
    </row>
    <row r="35" spans="1:7" ht="15.75">
      <c r="A35" s="46" t="s">
        <v>45</v>
      </c>
      <c r="B35" s="20" t="s">
        <v>80</v>
      </c>
    </row>
    <row r="36" spans="1:7" ht="15.75">
      <c r="A36" s="38" t="s">
        <v>46</v>
      </c>
      <c r="B36" s="88" t="s">
        <v>47</v>
      </c>
      <c r="C36" s="88"/>
      <c r="D36" s="88"/>
      <c r="E36" s="88"/>
      <c r="F36" s="88"/>
      <c r="G36" s="88"/>
    </row>
    <row r="37" spans="1:7" ht="15.75">
      <c r="A37" s="84" t="s">
        <v>44</v>
      </c>
      <c r="B37" s="87" t="s">
        <v>9</v>
      </c>
      <c r="C37" s="87"/>
      <c r="D37" s="87"/>
      <c r="E37" s="87"/>
      <c r="F37" s="87"/>
      <c r="G37" s="87"/>
    </row>
    <row r="38" spans="1:7" ht="15.75">
      <c r="A38" s="44">
        <v>1</v>
      </c>
      <c r="B38" s="94" t="s">
        <v>81</v>
      </c>
      <c r="C38" s="95"/>
      <c r="D38" s="95"/>
      <c r="E38" s="95"/>
      <c r="F38" s="95"/>
      <c r="G38" s="96"/>
    </row>
    <row r="39" spans="1:7" ht="15.75">
      <c r="A39" s="44">
        <v>2</v>
      </c>
      <c r="B39" s="85" t="s">
        <v>82</v>
      </c>
      <c r="C39" s="85"/>
      <c r="D39" s="85"/>
      <c r="E39" s="85"/>
      <c r="F39" s="85"/>
      <c r="G39" s="85"/>
    </row>
    <row r="40" spans="1:7" ht="15.75">
      <c r="A40" s="44">
        <v>3</v>
      </c>
      <c r="B40" s="85" t="s">
        <v>83</v>
      </c>
      <c r="C40" s="85"/>
      <c r="D40" s="85"/>
      <c r="E40" s="85"/>
      <c r="F40" s="85"/>
      <c r="G40" s="85"/>
    </row>
    <row r="41" spans="1:7" ht="15.75" hidden="1">
      <c r="A41" s="38"/>
      <c r="B41" s="83"/>
      <c r="C41" s="83"/>
      <c r="D41" s="83"/>
      <c r="E41" s="83"/>
      <c r="F41" s="83"/>
      <c r="G41" s="83"/>
    </row>
    <row r="42" spans="1:7" ht="15.75">
      <c r="A42" s="38" t="s">
        <v>48</v>
      </c>
      <c r="B42" s="47" t="s">
        <v>10</v>
      </c>
      <c r="C42" s="83"/>
      <c r="D42" s="83"/>
      <c r="E42" s="48" t="s">
        <v>19</v>
      </c>
      <c r="F42" s="83"/>
      <c r="G42" s="83"/>
    </row>
    <row r="43" spans="1:7" ht="15.75">
      <c r="A43" s="84" t="s">
        <v>44</v>
      </c>
      <c r="B43" s="84" t="s">
        <v>10</v>
      </c>
      <c r="C43" s="84" t="s">
        <v>12</v>
      </c>
      <c r="D43" s="84" t="s">
        <v>13</v>
      </c>
      <c r="E43" s="84" t="s">
        <v>11</v>
      </c>
    </row>
    <row r="44" spans="1:7" ht="15.75">
      <c r="A44" s="84">
        <v>1</v>
      </c>
      <c r="B44" s="84">
        <v>2</v>
      </c>
      <c r="C44" s="84">
        <v>3</v>
      </c>
      <c r="D44" s="84">
        <v>4</v>
      </c>
      <c r="E44" s="84">
        <v>5</v>
      </c>
    </row>
    <row r="45" spans="1:7" ht="31.5">
      <c r="A45" s="49">
        <v>1</v>
      </c>
      <c r="B45" s="50" t="s">
        <v>85</v>
      </c>
      <c r="C45" s="4">
        <f>1200000+23600-145000-156150-224000-11000</f>
        <v>687450</v>
      </c>
      <c r="D45" s="4">
        <f>67000+24200+224000-132450</f>
        <v>182750</v>
      </c>
      <c r="E45" s="4">
        <f>SUM(C45:D45)</f>
        <v>870200</v>
      </c>
    </row>
    <row r="46" spans="1:7" ht="31.5">
      <c r="A46" s="49">
        <v>2</v>
      </c>
      <c r="B46" s="50" t="s">
        <v>84</v>
      </c>
      <c r="C46" s="4">
        <v>102000</v>
      </c>
      <c r="D46" s="4" t="s">
        <v>72</v>
      </c>
      <c r="E46" s="4">
        <f t="shared" ref="E46:E47" si="0">SUM(C46:D46)</f>
        <v>102000</v>
      </c>
    </row>
    <row r="47" spans="1:7" ht="31.5">
      <c r="A47" s="49">
        <v>3</v>
      </c>
      <c r="B47" s="50" t="s">
        <v>86</v>
      </c>
      <c r="C47" s="4">
        <v>200000</v>
      </c>
      <c r="D47" s="4">
        <f>195000</f>
        <v>195000</v>
      </c>
      <c r="E47" s="4">
        <f t="shared" si="0"/>
        <v>395000</v>
      </c>
    </row>
    <row r="48" spans="1:7" ht="15.75">
      <c r="A48" s="84"/>
      <c r="B48" s="84"/>
      <c r="C48" s="4"/>
      <c r="D48" s="4"/>
      <c r="E48" s="4"/>
    </row>
    <row r="49" spans="1:7" ht="15.75">
      <c r="A49" s="87" t="s">
        <v>11</v>
      </c>
      <c r="B49" s="87"/>
      <c r="C49" s="51">
        <f>SUM(C45:C48)</f>
        <v>989450</v>
      </c>
      <c r="D49" s="51">
        <f t="shared" ref="D49:E49" si="1">SUM(D45:D48)</f>
        <v>377750</v>
      </c>
      <c r="E49" s="51">
        <f t="shared" si="1"/>
        <v>1367200</v>
      </c>
    </row>
    <row r="50" spans="1:7" ht="15.75">
      <c r="A50" s="45"/>
    </row>
    <row r="51" spans="1:7" ht="15.75" customHeight="1">
      <c r="A51" s="38" t="s">
        <v>49</v>
      </c>
      <c r="B51" s="88" t="s">
        <v>50</v>
      </c>
      <c r="C51" s="88"/>
      <c r="D51" s="88"/>
      <c r="E51" s="48" t="s">
        <v>51</v>
      </c>
      <c r="F51" s="21"/>
      <c r="G51" s="21"/>
    </row>
    <row r="52" spans="1:7" ht="15.75">
      <c r="A52" s="84" t="s">
        <v>44</v>
      </c>
      <c r="B52" s="84" t="s">
        <v>14</v>
      </c>
      <c r="C52" s="84" t="s">
        <v>12</v>
      </c>
      <c r="D52" s="84" t="s">
        <v>13</v>
      </c>
      <c r="E52" s="84" t="s">
        <v>11</v>
      </c>
    </row>
    <row r="53" spans="1:7" ht="15.75">
      <c r="A53" s="84">
        <v>1</v>
      </c>
      <c r="B53" s="84">
        <v>2</v>
      </c>
      <c r="C53" s="84">
        <v>3</v>
      </c>
      <c r="D53" s="84">
        <v>4</v>
      </c>
      <c r="E53" s="84">
        <v>5</v>
      </c>
    </row>
    <row r="54" spans="1:7" ht="31.5">
      <c r="A54" s="84">
        <v>2</v>
      </c>
      <c r="B54" s="82" t="s">
        <v>87</v>
      </c>
      <c r="C54" s="75">
        <f>C45</f>
        <v>687450</v>
      </c>
      <c r="D54" s="75">
        <f>D45</f>
        <v>182750</v>
      </c>
      <c r="E54" s="4">
        <f>SUM(C54:D54)</f>
        <v>870200</v>
      </c>
    </row>
    <row r="55" spans="1:7" ht="15.75">
      <c r="A55" s="84">
        <v>3</v>
      </c>
      <c r="B55" s="82" t="s">
        <v>88</v>
      </c>
      <c r="C55" s="18">
        <f>C46</f>
        <v>102000</v>
      </c>
      <c r="D55" s="84" t="s">
        <v>72</v>
      </c>
      <c r="E55" s="4">
        <f t="shared" ref="E55:E56" si="2">SUM(C55:D55)</f>
        <v>102000</v>
      </c>
    </row>
    <row r="56" spans="1:7" ht="31.5">
      <c r="A56" s="84"/>
      <c r="B56" s="82" t="s">
        <v>89</v>
      </c>
      <c r="C56" s="18">
        <f>C47</f>
        <v>200000</v>
      </c>
      <c r="D56" s="18">
        <f>D47</f>
        <v>195000</v>
      </c>
      <c r="E56" s="4">
        <f t="shared" si="2"/>
        <v>395000</v>
      </c>
    </row>
    <row r="57" spans="1:7" ht="15.75">
      <c r="A57" s="84"/>
      <c r="B57" s="82"/>
      <c r="C57" s="82"/>
      <c r="D57" s="82"/>
      <c r="E57" s="82"/>
    </row>
    <row r="58" spans="1:7" ht="15.75">
      <c r="A58" s="87" t="s">
        <v>11</v>
      </c>
      <c r="B58" s="87"/>
      <c r="C58" s="52">
        <f>SUM(C54:C57)</f>
        <v>989450</v>
      </c>
      <c r="D58" s="52">
        <f>SUM(D54:D57)</f>
        <v>377750</v>
      </c>
      <c r="E58" s="52">
        <f t="shared" ref="E58" si="3">SUM(E54:E57)</f>
        <v>1367200</v>
      </c>
    </row>
    <row r="59" spans="1:7" ht="15.75">
      <c r="A59" s="45"/>
    </row>
    <row r="60" spans="1:7" ht="15.75">
      <c r="A60" s="38" t="s">
        <v>52</v>
      </c>
      <c r="B60" s="88" t="s">
        <v>53</v>
      </c>
      <c r="C60" s="88"/>
      <c r="D60" s="88"/>
      <c r="E60" s="88"/>
      <c r="F60" s="88"/>
      <c r="G60" s="88"/>
    </row>
    <row r="61" spans="1:7" ht="15.75">
      <c r="A61" s="84" t="s">
        <v>44</v>
      </c>
      <c r="B61" s="84" t="s">
        <v>54</v>
      </c>
      <c r="C61" s="84" t="s">
        <v>4</v>
      </c>
      <c r="D61" s="84" t="s">
        <v>3</v>
      </c>
      <c r="E61" s="84" t="s">
        <v>12</v>
      </c>
      <c r="F61" s="84" t="s">
        <v>13</v>
      </c>
      <c r="G61" s="84" t="s">
        <v>11</v>
      </c>
    </row>
    <row r="62" spans="1:7" ht="15.75">
      <c r="A62" s="84">
        <v>1</v>
      </c>
      <c r="B62" s="84">
        <v>2</v>
      </c>
      <c r="C62" s="84">
        <v>3</v>
      </c>
      <c r="D62" s="84">
        <v>4</v>
      </c>
      <c r="E62" s="84">
        <v>5</v>
      </c>
      <c r="F62" s="84">
        <v>6</v>
      </c>
      <c r="G62" s="84">
        <v>7</v>
      </c>
    </row>
    <row r="63" spans="1:7" ht="15.75">
      <c r="A63" s="53">
        <v>1</v>
      </c>
      <c r="B63" s="53" t="s">
        <v>59</v>
      </c>
      <c r="C63" s="84"/>
      <c r="D63" s="84"/>
      <c r="E63" s="84"/>
      <c r="F63" s="84"/>
      <c r="G63" s="84"/>
    </row>
    <row r="64" spans="1:7" ht="15.75">
      <c r="A64" s="49">
        <v>1</v>
      </c>
      <c r="B64" s="50" t="s">
        <v>90</v>
      </c>
      <c r="C64" s="84" t="s">
        <v>17</v>
      </c>
      <c r="D64" s="84" t="s">
        <v>93</v>
      </c>
      <c r="E64" s="84">
        <v>1</v>
      </c>
      <c r="F64" s="84" t="s">
        <v>72</v>
      </c>
      <c r="G64" s="84">
        <f>SUM(E64:F64)</f>
        <v>1</v>
      </c>
    </row>
    <row r="65" spans="1:7" ht="15.75">
      <c r="A65" s="49">
        <v>2</v>
      </c>
      <c r="B65" s="50" t="s">
        <v>91</v>
      </c>
      <c r="C65" s="84" t="s">
        <v>17</v>
      </c>
      <c r="D65" s="84" t="s">
        <v>93</v>
      </c>
      <c r="E65" s="84">
        <v>1</v>
      </c>
      <c r="F65" s="84" t="s">
        <v>72</v>
      </c>
      <c r="G65" s="84">
        <f t="shared" ref="G65:G66" si="4">SUM(E65:F65)</f>
        <v>1</v>
      </c>
    </row>
    <row r="66" spans="1:7" ht="31.5">
      <c r="A66" s="49">
        <v>3</v>
      </c>
      <c r="B66" s="50" t="s">
        <v>92</v>
      </c>
      <c r="C66" s="84" t="s">
        <v>17</v>
      </c>
      <c r="D66" s="84" t="s">
        <v>93</v>
      </c>
      <c r="E66" s="84">
        <v>1</v>
      </c>
      <c r="F66" s="84" t="s">
        <v>72</v>
      </c>
      <c r="G66" s="84">
        <f t="shared" si="4"/>
        <v>1</v>
      </c>
    </row>
    <row r="67" spans="1:7" ht="15.75" hidden="1">
      <c r="A67" s="49"/>
      <c r="B67" s="54"/>
      <c r="C67" s="84"/>
      <c r="D67" s="84"/>
      <c r="E67" s="84"/>
      <c r="F67" s="84"/>
      <c r="G67" s="84"/>
    </row>
    <row r="68" spans="1:7" ht="15.75">
      <c r="A68" s="53">
        <v>2</v>
      </c>
      <c r="B68" s="53" t="s">
        <v>60</v>
      </c>
      <c r="C68" s="84"/>
      <c r="D68" s="84"/>
      <c r="E68" s="84"/>
      <c r="F68" s="84"/>
      <c r="G68" s="84"/>
    </row>
    <row r="69" spans="1:7" ht="38.25">
      <c r="A69" s="49">
        <v>1</v>
      </c>
      <c r="B69" s="50" t="s">
        <v>94</v>
      </c>
      <c r="C69" s="2" t="s">
        <v>18</v>
      </c>
      <c r="D69" s="3" t="s">
        <v>102</v>
      </c>
      <c r="E69" s="4">
        <f>C54</f>
        <v>687450</v>
      </c>
      <c r="F69" s="4">
        <f>D54</f>
        <v>182750</v>
      </c>
      <c r="G69" s="84">
        <f t="shared" ref="G69:G77" si="5">SUM(E69:F69)</f>
        <v>870200</v>
      </c>
    </row>
    <row r="70" spans="1:7" ht="38.25">
      <c r="A70" s="49">
        <v>2</v>
      </c>
      <c r="B70" s="50" t="s">
        <v>95</v>
      </c>
      <c r="C70" s="2" t="s">
        <v>18</v>
      </c>
      <c r="D70" s="3" t="s">
        <v>102</v>
      </c>
      <c r="E70" s="4">
        <f>E69</f>
        <v>687450</v>
      </c>
      <c r="F70" s="84">
        <f>F69</f>
        <v>182750</v>
      </c>
      <c r="G70" s="84">
        <f>G69</f>
        <v>870200</v>
      </c>
    </row>
    <row r="71" spans="1:7" ht="47.25">
      <c r="A71" s="49">
        <v>3</v>
      </c>
      <c r="B71" s="50" t="s">
        <v>121</v>
      </c>
      <c r="C71" s="2" t="s">
        <v>17</v>
      </c>
      <c r="D71" s="3" t="s">
        <v>103</v>
      </c>
      <c r="E71" s="76">
        <f>65+3-8-17-1</f>
        <v>42</v>
      </c>
      <c r="F71" s="4">
        <f>2+1+1</f>
        <v>4</v>
      </c>
      <c r="G71" s="4">
        <f>SUM(E71:F71)</f>
        <v>46</v>
      </c>
    </row>
    <row r="72" spans="1:7" ht="38.25">
      <c r="A72" s="49">
        <v>4</v>
      </c>
      <c r="B72" s="50" t="s">
        <v>96</v>
      </c>
      <c r="C72" s="2" t="s">
        <v>18</v>
      </c>
      <c r="D72" s="3" t="s">
        <v>102</v>
      </c>
      <c r="E72" s="4">
        <f>C55</f>
        <v>102000</v>
      </c>
      <c r="F72" s="4" t="str">
        <f>D55</f>
        <v>-</v>
      </c>
      <c r="G72" s="4">
        <f>E55</f>
        <v>102000</v>
      </c>
    </row>
    <row r="73" spans="1:7" ht="38.25">
      <c r="A73" s="49">
        <v>5</v>
      </c>
      <c r="B73" s="50" t="s">
        <v>97</v>
      </c>
      <c r="C73" s="2" t="s">
        <v>18</v>
      </c>
      <c r="D73" s="3" t="s">
        <v>102</v>
      </c>
      <c r="E73" s="4">
        <f>E72</f>
        <v>102000</v>
      </c>
      <c r="F73" s="4">
        <v>0</v>
      </c>
      <c r="G73" s="4">
        <f>G72</f>
        <v>102000</v>
      </c>
    </row>
    <row r="74" spans="1:7" ht="31.5">
      <c r="A74" s="49">
        <v>6</v>
      </c>
      <c r="B74" s="50" t="s">
        <v>98</v>
      </c>
      <c r="C74" s="2" t="s">
        <v>17</v>
      </c>
      <c r="D74" s="3" t="s">
        <v>103</v>
      </c>
      <c r="E74" s="13">
        <v>16</v>
      </c>
      <c r="F74" s="84" t="s">
        <v>72</v>
      </c>
      <c r="G74" s="84">
        <f>SUM(E74:F74)</f>
        <v>16</v>
      </c>
    </row>
    <row r="75" spans="1:7" ht="38.25">
      <c r="A75" s="49">
        <v>7</v>
      </c>
      <c r="B75" s="50" t="s">
        <v>99</v>
      </c>
      <c r="C75" s="2" t="s">
        <v>18</v>
      </c>
      <c r="D75" s="3" t="s">
        <v>102</v>
      </c>
      <c r="E75" s="14">
        <f>C56</f>
        <v>200000</v>
      </c>
      <c r="F75" s="4">
        <f>D56</f>
        <v>195000</v>
      </c>
      <c r="G75" s="4">
        <f>E56</f>
        <v>395000</v>
      </c>
    </row>
    <row r="76" spans="1:7" ht="38.25">
      <c r="A76" s="49">
        <v>8</v>
      </c>
      <c r="B76" s="50" t="s">
        <v>100</v>
      </c>
      <c r="C76" s="2" t="s">
        <v>18</v>
      </c>
      <c r="D76" s="3" t="s">
        <v>102</v>
      </c>
      <c r="E76" s="14">
        <f>E75</f>
        <v>200000</v>
      </c>
      <c r="F76" s="4">
        <f t="shared" ref="F76:G76" si="6">F75</f>
        <v>195000</v>
      </c>
      <c r="G76" s="4">
        <f t="shared" si="6"/>
        <v>395000</v>
      </c>
    </row>
    <row r="77" spans="1:7" ht="31.5">
      <c r="A77" s="49">
        <v>9</v>
      </c>
      <c r="B77" s="50" t="s">
        <v>101</v>
      </c>
      <c r="C77" s="2" t="s">
        <v>17</v>
      </c>
      <c r="D77" s="3" t="s">
        <v>103</v>
      </c>
      <c r="E77" s="13">
        <v>2</v>
      </c>
      <c r="F77" s="84">
        <v>1</v>
      </c>
      <c r="G77" s="84">
        <f t="shared" si="5"/>
        <v>3</v>
      </c>
    </row>
    <row r="78" spans="1:7" ht="15.75" hidden="1">
      <c r="A78" s="49"/>
      <c r="B78" s="50"/>
      <c r="C78" s="84"/>
      <c r="D78" s="84"/>
      <c r="E78" s="13"/>
      <c r="F78" s="84"/>
      <c r="G78" s="84"/>
    </row>
    <row r="79" spans="1:7" ht="15.75" hidden="1">
      <c r="A79" s="49"/>
      <c r="B79" s="50"/>
      <c r="C79" s="84"/>
      <c r="D79" s="84"/>
      <c r="E79" s="13"/>
      <c r="F79" s="84"/>
      <c r="G79" s="84"/>
    </row>
    <row r="80" spans="1:7" ht="15.75" hidden="1">
      <c r="A80" s="49"/>
      <c r="B80" s="50"/>
      <c r="C80" s="84"/>
      <c r="D80" s="84"/>
      <c r="E80" s="13"/>
      <c r="F80" s="84"/>
      <c r="G80" s="84"/>
    </row>
    <row r="81" spans="1:7" ht="15.75" hidden="1">
      <c r="A81" s="49"/>
      <c r="B81" s="50"/>
      <c r="C81" s="84"/>
      <c r="D81" s="84"/>
      <c r="E81" s="13"/>
      <c r="F81" s="84"/>
      <c r="G81" s="84"/>
    </row>
    <row r="82" spans="1:7" ht="15.75" hidden="1">
      <c r="A82" s="49"/>
      <c r="B82" s="50"/>
      <c r="C82" s="84"/>
      <c r="D82" s="84"/>
      <c r="E82" s="13"/>
      <c r="F82" s="84"/>
      <c r="G82" s="84"/>
    </row>
    <row r="83" spans="1:7" ht="15.75" hidden="1">
      <c r="A83" s="82"/>
      <c r="B83" s="82"/>
      <c r="C83" s="84"/>
      <c r="D83" s="84"/>
      <c r="E83" s="13"/>
      <c r="F83" s="84"/>
      <c r="G83" s="84"/>
    </row>
    <row r="84" spans="1:7" ht="15.75">
      <c r="A84" s="53">
        <v>3</v>
      </c>
      <c r="B84" s="53" t="s">
        <v>61</v>
      </c>
      <c r="C84" s="84"/>
      <c r="D84" s="84"/>
      <c r="E84" s="84"/>
      <c r="F84" s="84"/>
      <c r="G84" s="84"/>
    </row>
    <row r="85" spans="1:7" ht="63.75">
      <c r="A85" s="49">
        <v>1</v>
      </c>
      <c r="B85" s="5" t="s">
        <v>122</v>
      </c>
      <c r="C85" s="2" t="s">
        <v>18</v>
      </c>
      <c r="D85" s="3" t="s">
        <v>106</v>
      </c>
      <c r="E85" s="19">
        <f>ROUND(E70/E71,2)</f>
        <v>16367.86</v>
      </c>
      <c r="F85" s="19">
        <f>ROUND((F70/F71),0)</f>
        <v>45688</v>
      </c>
      <c r="G85" s="19">
        <f>ROUND(G70/G71,2)</f>
        <v>18917.39</v>
      </c>
    </row>
    <row r="86" spans="1:7" ht="63.75">
      <c r="A86" s="49">
        <f>A85+1</f>
        <v>2</v>
      </c>
      <c r="B86" s="5" t="s">
        <v>104</v>
      </c>
      <c r="C86" s="2" t="s">
        <v>18</v>
      </c>
      <c r="D86" s="3" t="s">
        <v>106</v>
      </c>
      <c r="E86" s="19">
        <f>ROUND(E73/E74,2)</f>
        <v>6375</v>
      </c>
      <c r="F86" s="19" t="s">
        <v>72</v>
      </c>
      <c r="G86" s="19">
        <f>ROUND(G73/G74,2)</f>
        <v>6375</v>
      </c>
    </row>
    <row r="87" spans="1:7" ht="63.75">
      <c r="A87" s="49">
        <v>3</v>
      </c>
      <c r="B87" s="5" t="s">
        <v>105</v>
      </c>
      <c r="C87" s="2" t="s">
        <v>18</v>
      </c>
      <c r="D87" s="3" t="s">
        <v>106</v>
      </c>
      <c r="E87" s="19">
        <f>ROUND(E76/E77,2)</f>
        <v>100000</v>
      </c>
      <c r="F87" s="19">
        <f>ROUND(F76/F77,2)</f>
        <v>195000</v>
      </c>
      <c r="G87" s="19">
        <f>ROUND(G76/G77,2)</f>
        <v>131666.67000000001</v>
      </c>
    </row>
    <row r="88" spans="1:7" ht="63.75" hidden="1">
      <c r="A88" s="49">
        <v>4</v>
      </c>
      <c r="B88" s="82"/>
      <c r="C88" s="84"/>
      <c r="D88" s="3" t="s">
        <v>106</v>
      </c>
      <c r="E88" s="4">
        <f>ROUND(C49/E64,0)</f>
        <v>989450</v>
      </c>
      <c r="F88" s="84" t="s">
        <v>72</v>
      </c>
      <c r="G88" s="4">
        <f>ROUND(E49/G64,0)</f>
        <v>1367200</v>
      </c>
    </row>
    <row r="89" spans="1:7" ht="63.75" hidden="1">
      <c r="A89" s="84"/>
      <c r="B89" s="82"/>
      <c r="C89" s="84"/>
      <c r="D89" s="3" t="s">
        <v>106</v>
      </c>
      <c r="E89" s="84"/>
      <c r="F89" s="84"/>
      <c r="G89" s="84"/>
    </row>
    <row r="90" spans="1:7" ht="15.75">
      <c r="A90" s="53">
        <v>4</v>
      </c>
      <c r="B90" s="53" t="s">
        <v>62</v>
      </c>
      <c r="C90" s="84"/>
      <c r="D90" s="84"/>
      <c r="E90" s="84"/>
      <c r="F90" s="84"/>
      <c r="G90" s="84"/>
    </row>
    <row r="91" spans="1:7" ht="51">
      <c r="A91" s="49">
        <v>1</v>
      </c>
      <c r="B91" s="5" t="s">
        <v>120</v>
      </c>
      <c r="C91" s="2" t="s">
        <v>109</v>
      </c>
      <c r="D91" s="3" t="s">
        <v>110</v>
      </c>
      <c r="E91" s="19">
        <f>ROUND((касові!B16/'1014082'!E70)*100,2)</f>
        <v>37.86</v>
      </c>
      <c r="F91" s="19">
        <f>ROUND((касові!F16/'1014082'!F70)*100,2)</f>
        <v>49.85</v>
      </c>
      <c r="G91" s="19">
        <f>ROUND((касові!J16/'1014082'!G70)*100,2)</f>
        <v>40.380000000000003</v>
      </c>
    </row>
    <row r="92" spans="1:7" ht="51">
      <c r="A92" s="49">
        <f>A91+1</f>
        <v>2</v>
      </c>
      <c r="B92" s="5" t="s">
        <v>107</v>
      </c>
      <c r="C92" s="2" t="s">
        <v>109</v>
      </c>
      <c r="D92" s="3" t="s">
        <v>110</v>
      </c>
      <c r="E92" s="19">
        <f>ROUND((касові!C16/'1014082'!E73)*100,2)</f>
        <v>56.37</v>
      </c>
      <c r="F92" s="19" t="s">
        <v>72</v>
      </c>
      <c r="G92" s="19">
        <f>ROUND((касові!K16/'1014082'!G73)*100,2)</f>
        <v>56.37</v>
      </c>
    </row>
    <row r="93" spans="1:7" ht="51">
      <c r="A93" s="49">
        <f t="shared" ref="A93" si="7">A92+1</f>
        <v>3</v>
      </c>
      <c r="B93" s="5" t="s">
        <v>108</v>
      </c>
      <c r="C93" s="2" t="s">
        <v>109</v>
      </c>
      <c r="D93" s="3" t="s">
        <v>110</v>
      </c>
      <c r="E93" s="19">
        <f>ROUND((касові!D16/'1014082'!E76)*100,2)</f>
        <v>90</v>
      </c>
      <c r="F93" s="19">
        <f>ROUND((касові!H16/'1014082'!F76)*100,2)</f>
        <v>99.84</v>
      </c>
      <c r="G93" s="19">
        <f>ROUND((касові!L16/'1014082'!G76)*100,2)</f>
        <v>94.86</v>
      </c>
    </row>
    <row r="94" spans="1:7" ht="15.75">
      <c r="A94" s="55"/>
      <c r="B94" s="15"/>
      <c r="C94" s="16"/>
      <c r="D94" s="17"/>
      <c r="E94" s="56"/>
      <c r="F94" s="56"/>
      <c r="G94" s="56"/>
    </row>
    <row r="95" spans="1:7" ht="15.75">
      <c r="A95" s="45"/>
    </row>
    <row r="96" spans="1:7" ht="37.5">
      <c r="A96" s="57"/>
      <c r="B96" s="58" t="s">
        <v>24</v>
      </c>
      <c r="C96" s="23"/>
      <c r="D96" s="59"/>
      <c r="E96" s="60"/>
      <c r="F96" s="89" t="s">
        <v>26</v>
      </c>
      <c r="G96" s="89"/>
    </row>
    <row r="97" spans="1:7" ht="15.75">
      <c r="A97" s="61"/>
      <c r="B97" s="38"/>
      <c r="D97" s="62" t="s">
        <v>6</v>
      </c>
      <c r="F97" s="86" t="s">
        <v>16</v>
      </c>
      <c r="G97" s="86"/>
    </row>
    <row r="98" spans="1:7" ht="15.75">
      <c r="A98" s="90" t="s">
        <v>5</v>
      </c>
      <c r="B98" s="90"/>
      <c r="C98" s="38"/>
      <c r="D98" s="38"/>
    </row>
    <row r="99" spans="1:7" ht="21.75" customHeight="1">
      <c r="B99" s="63" t="s">
        <v>63</v>
      </c>
      <c r="C99" s="64"/>
      <c r="D99" s="38"/>
    </row>
    <row r="100" spans="1:7" ht="15.75">
      <c r="B100" s="65" t="s">
        <v>64</v>
      </c>
      <c r="C100" s="38"/>
      <c r="D100" s="38"/>
    </row>
    <row r="101" spans="1:7" ht="15.75">
      <c r="A101" s="66"/>
      <c r="B101" s="83"/>
      <c r="C101" s="38"/>
      <c r="D101" s="38"/>
    </row>
    <row r="102" spans="1:7" ht="15.75">
      <c r="A102" s="67"/>
      <c r="B102" s="68"/>
      <c r="C102" s="64"/>
      <c r="D102" s="38"/>
    </row>
    <row r="103" spans="1:7" s="72" customFormat="1" ht="56.25">
      <c r="A103" s="69"/>
      <c r="B103" s="70" t="s">
        <v>66</v>
      </c>
      <c r="C103" s="69"/>
      <c r="D103" s="70"/>
      <c r="E103" s="71"/>
      <c r="F103" s="89" t="s">
        <v>67</v>
      </c>
      <c r="G103" s="89"/>
    </row>
    <row r="104" spans="1:7" ht="15.75">
      <c r="B104" s="65" t="s">
        <v>65</v>
      </c>
      <c r="C104" s="38"/>
      <c r="D104" s="62" t="s">
        <v>6</v>
      </c>
      <c r="F104" s="86" t="s">
        <v>16</v>
      </c>
      <c r="G104" s="86"/>
    </row>
    <row r="105" spans="1:7" ht="15.75">
      <c r="B105" s="65"/>
      <c r="C105" s="38"/>
      <c r="D105" s="62"/>
      <c r="F105" s="78"/>
      <c r="G105" s="78"/>
    </row>
    <row r="106" spans="1:7" ht="15.75">
      <c r="B106" s="65"/>
      <c r="C106" s="38"/>
      <c r="D106" s="62"/>
      <c r="F106" s="78"/>
      <c r="G106" s="78"/>
    </row>
    <row r="107" spans="1:7" ht="18.75">
      <c r="A107" s="73"/>
      <c r="B107" s="72" t="s">
        <v>126</v>
      </c>
    </row>
    <row r="108" spans="1:7" ht="18.75">
      <c r="B108" s="74" t="s">
        <v>55</v>
      </c>
    </row>
    <row r="117" ht="12" customHeight="1"/>
    <row r="118" hidden="1"/>
    <row r="119" hidden="1"/>
    <row r="120" hidden="1"/>
    <row r="121" hidden="1"/>
    <row r="122" hidden="1"/>
    <row r="123" hidden="1"/>
  </sheetData>
  <mergeCells count="38">
    <mergeCell ref="A13:G13"/>
    <mergeCell ref="A14:G14"/>
    <mergeCell ref="D17:E17"/>
    <mergeCell ref="B27:G27"/>
    <mergeCell ref="E9:G9"/>
    <mergeCell ref="E22:F22"/>
    <mergeCell ref="E21:F21"/>
    <mergeCell ref="D20:E20"/>
    <mergeCell ref="F1:G3"/>
    <mergeCell ref="E5:G5"/>
    <mergeCell ref="E6:G6"/>
    <mergeCell ref="E7:G7"/>
    <mergeCell ref="E8:G8"/>
    <mergeCell ref="I20:K20"/>
    <mergeCell ref="D18:E18"/>
    <mergeCell ref="I18:K18"/>
    <mergeCell ref="D19:E19"/>
    <mergeCell ref="F103:G103"/>
    <mergeCell ref="B40:G40"/>
    <mergeCell ref="B26:G26"/>
    <mergeCell ref="B28:G28"/>
    <mergeCell ref="B29:G29"/>
    <mergeCell ref="B30:G30"/>
    <mergeCell ref="B33:G33"/>
    <mergeCell ref="B36:G36"/>
    <mergeCell ref="B37:G37"/>
    <mergeCell ref="B38:G38"/>
    <mergeCell ref="B39:G39"/>
    <mergeCell ref="B31:G31"/>
    <mergeCell ref="B32:G32"/>
    <mergeCell ref="F104:G104"/>
    <mergeCell ref="A49:B49"/>
    <mergeCell ref="A58:B58"/>
    <mergeCell ref="B60:G60"/>
    <mergeCell ref="F96:G96"/>
    <mergeCell ref="F97:G97"/>
    <mergeCell ref="A98:B98"/>
    <mergeCell ref="B51:D51"/>
  </mergeCells>
  <conditionalFormatting sqref="B85:B87 B91:B93">
    <cfRule type="cellIs" dxfId="1" priority="2" stopIfTrue="1" operator="equal">
      <formula>$G84</formula>
    </cfRule>
  </conditionalFormatting>
  <conditionalFormatting sqref="B94">
    <cfRule type="cellIs" dxfId="0" priority="4" stopIfTrue="1" operator="equal">
      <formula>$G93</formula>
    </cfRule>
  </conditionalFormatting>
  <pageMargins left="1.1811023622047243" right="0.39370078740157483" top="1.1811023622047243" bottom="0.39370078740157483" header="0.31496062992125984" footer="0.31496062992125984"/>
  <pageSetup paperSize="9" scale="57" orientation="landscape" r:id="rId1"/>
  <rowBreaks count="2" manualBreakCount="2">
    <brk id="41" max="6" man="1"/>
    <brk id="77" max="6" man="1"/>
  </rowBreaks>
  <ignoredErrors>
    <ignoredError sqref="C49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A96:B96</xm:sqref>
        </x14:dataValidation>
        <x14:dataValidation type="list" allowBlank="1" showInputMessage="1" showErrorMessage="1">
          <x14:formula1>
            <xm:f>дані!$B:$B</xm:f>
          </x14:formula1>
          <xm:sqref>F96:G96</xm:sqref>
        </x14:dataValidation>
        <x14:dataValidation type="list" allowBlank="1" showInputMessage="1" showErrorMessage="1">
          <x14:formula1>
            <xm:f>дані!$D:$D</xm:f>
          </x14:formula1>
          <xm:sqref>B103</xm:sqref>
        </x14:dataValidation>
        <x14:dataValidation type="list" allowBlank="1" showInputMessage="1" showErrorMessage="1">
          <x14:formula1>
            <xm:f>дані!$E:$E</xm:f>
          </x14:formula1>
          <xm:sqref>F103:G103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12" sqref="F12"/>
    </sheetView>
  </sheetViews>
  <sheetFormatPr defaultRowHeight="12.75"/>
  <cols>
    <col min="2" max="2" width="13.42578125" customWidth="1"/>
    <col min="3" max="4" width="15" customWidth="1"/>
    <col min="8" max="8" width="13" customWidth="1"/>
    <col min="10" max="10" width="11.5703125" customWidth="1"/>
    <col min="11" max="11" width="12.5703125" customWidth="1"/>
    <col min="12" max="12" width="10.28515625" customWidth="1"/>
  </cols>
  <sheetData>
    <row r="1" spans="1:12">
      <c r="C1" s="6" t="s">
        <v>115</v>
      </c>
      <c r="G1" s="6" t="s">
        <v>116</v>
      </c>
      <c r="K1" s="6" t="s">
        <v>117</v>
      </c>
    </row>
    <row r="2" spans="1:12">
      <c r="B2" s="7" t="s">
        <v>112</v>
      </c>
      <c r="C2" s="9" t="s">
        <v>113</v>
      </c>
      <c r="D2" s="11" t="s">
        <v>114</v>
      </c>
      <c r="F2" s="7" t="s">
        <v>112</v>
      </c>
      <c r="G2" s="9" t="s">
        <v>113</v>
      </c>
      <c r="H2" s="11" t="s">
        <v>114</v>
      </c>
      <c r="J2" s="7" t="s">
        <v>112</v>
      </c>
      <c r="K2" s="9" t="s">
        <v>113</v>
      </c>
      <c r="L2" s="11" t="s">
        <v>114</v>
      </c>
    </row>
    <row r="3" spans="1:12">
      <c r="A3">
        <v>1</v>
      </c>
      <c r="J3">
        <f>B3+F3</f>
        <v>0</v>
      </c>
      <c r="K3">
        <f t="shared" ref="K3" si="0">C3+G3</f>
        <v>0</v>
      </c>
      <c r="L3">
        <f>D3+H3</f>
        <v>0</v>
      </c>
    </row>
    <row r="4" spans="1:12">
      <c r="A4">
        <v>2</v>
      </c>
      <c r="B4">
        <v>23500</v>
      </c>
      <c r="J4">
        <f t="shared" ref="J4:J15" si="1">B4+F4</f>
        <v>23500</v>
      </c>
      <c r="K4">
        <f t="shared" ref="K4:K15" si="2">C4+G4</f>
        <v>0</v>
      </c>
      <c r="L4">
        <f t="shared" ref="L4:L15" si="3">D4+H4</f>
        <v>0</v>
      </c>
    </row>
    <row r="5" spans="1:12">
      <c r="A5">
        <v>3</v>
      </c>
      <c r="B5">
        <v>85300</v>
      </c>
      <c r="C5">
        <v>57500.13</v>
      </c>
      <c r="J5">
        <f t="shared" si="1"/>
        <v>85300</v>
      </c>
      <c r="K5">
        <f t="shared" si="2"/>
        <v>57500.13</v>
      </c>
      <c r="L5">
        <f t="shared" si="3"/>
        <v>0</v>
      </c>
    </row>
    <row r="6" spans="1:12">
      <c r="A6">
        <v>4</v>
      </c>
      <c r="D6">
        <v>180000</v>
      </c>
      <c r="F6">
        <v>17000</v>
      </c>
      <c r="J6">
        <f t="shared" si="1"/>
        <v>17000</v>
      </c>
      <c r="K6">
        <f t="shared" si="2"/>
        <v>0</v>
      </c>
      <c r="L6">
        <f t="shared" si="3"/>
        <v>180000</v>
      </c>
    </row>
    <row r="7" spans="1:12">
      <c r="A7">
        <v>5</v>
      </c>
      <c r="J7">
        <f t="shared" si="1"/>
        <v>0</v>
      </c>
      <c r="K7">
        <f t="shared" si="2"/>
        <v>0</v>
      </c>
      <c r="L7">
        <f t="shared" si="3"/>
        <v>0</v>
      </c>
    </row>
    <row r="8" spans="1:12">
      <c r="A8">
        <v>6</v>
      </c>
      <c r="J8">
        <f t="shared" si="1"/>
        <v>0</v>
      </c>
      <c r="K8">
        <f t="shared" si="2"/>
        <v>0</v>
      </c>
      <c r="L8">
        <f t="shared" si="3"/>
        <v>0</v>
      </c>
    </row>
    <row r="9" spans="1:12">
      <c r="A9">
        <v>7</v>
      </c>
      <c r="H9">
        <v>194684.21</v>
      </c>
      <c r="J9">
        <f t="shared" si="1"/>
        <v>0</v>
      </c>
      <c r="K9">
        <f t="shared" si="2"/>
        <v>0</v>
      </c>
      <c r="L9">
        <f t="shared" si="3"/>
        <v>194684.21</v>
      </c>
    </row>
    <row r="10" spans="1:12">
      <c r="A10">
        <v>8</v>
      </c>
      <c r="B10">
        <v>63900</v>
      </c>
      <c r="F10">
        <v>24200</v>
      </c>
      <c r="J10">
        <f t="shared" si="1"/>
        <v>88100</v>
      </c>
      <c r="K10">
        <f t="shared" si="2"/>
        <v>0</v>
      </c>
      <c r="L10">
        <f t="shared" si="3"/>
        <v>0</v>
      </c>
    </row>
    <row r="11" spans="1:12">
      <c r="A11">
        <v>9</v>
      </c>
      <c r="B11">
        <v>87600</v>
      </c>
      <c r="F11">
        <v>49900</v>
      </c>
      <c r="J11">
        <f t="shared" si="1"/>
        <v>137500</v>
      </c>
      <c r="K11">
        <f t="shared" si="2"/>
        <v>0</v>
      </c>
      <c r="L11">
        <f t="shared" si="3"/>
        <v>0</v>
      </c>
    </row>
    <row r="12" spans="1:12">
      <c r="A12">
        <v>10</v>
      </c>
      <c r="J12">
        <f t="shared" si="1"/>
        <v>0</v>
      </c>
      <c r="K12">
        <f t="shared" si="2"/>
        <v>0</v>
      </c>
      <c r="L12">
        <f t="shared" si="3"/>
        <v>0</v>
      </c>
    </row>
    <row r="13" spans="1:12">
      <c r="A13">
        <v>11</v>
      </c>
      <c r="J13">
        <f t="shared" si="1"/>
        <v>0</v>
      </c>
      <c r="K13">
        <f t="shared" si="2"/>
        <v>0</v>
      </c>
      <c r="L13">
        <f t="shared" si="3"/>
        <v>0</v>
      </c>
    </row>
    <row r="14" spans="1:12">
      <c r="A14">
        <v>12</v>
      </c>
      <c r="J14">
        <f t="shared" si="1"/>
        <v>0</v>
      </c>
      <c r="K14">
        <f t="shared" si="2"/>
        <v>0</v>
      </c>
      <c r="L14">
        <f t="shared" si="3"/>
        <v>0</v>
      </c>
    </row>
    <row r="15" spans="1:12">
      <c r="J15">
        <f t="shared" si="1"/>
        <v>0</v>
      </c>
      <c r="K15">
        <f t="shared" si="2"/>
        <v>0</v>
      </c>
      <c r="L15">
        <f t="shared" si="3"/>
        <v>0</v>
      </c>
    </row>
    <row r="16" spans="1:12">
      <c r="A16" t="s">
        <v>111</v>
      </c>
      <c r="B16" s="8">
        <f>SUM(B3:B14)</f>
        <v>260300</v>
      </c>
      <c r="C16" s="10">
        <f t="shared" ref="C16:D16" si="4">SUM(C3:C14)</f>
        <v>57500.13</v>
      </c>
      <c r="D16" s="12">
        <f t="shared" si="4"/>
        <v>180000</v>
      </c>
      <c r="F16" s="8">
        <f>SUM(F3:F14)</f>
        <v>91100</v>
      </c>
      <c r="G16" s="10">
        <f t="shared" ref="G16:H16" si="5">SUM(G3:G14)</f>
        <v>0</v>
      </c>
      <c r="H16" s="12">
        <f t="shared" si="5"/>
        <v>194684.21</v>
      </c>
      <c r="J16" s="8">
        <f>SUM(J3:J14)</f>
        <v>351400</v>
      </c>
      <c r="K16" s="10">
        <f t="shared" ref="K16:L16" si="6">SUM(K3:K14)</f>
        <v>57500.13</v>
      </c>
      <c r="L16" s="12">
        <f t="shared" si="6"/>
        <v>374684.20999999996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дані</vt:lpstr>
      <vt:lpstr>1014082</vt:lpstr>
      <vt:lpstr>касові</vt:lpstr>
      <vt:lpstr>Лист1</vt:lpstr>
      <vt:lpstr>'1014082'!Область_печати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2020-09-04T12:41:30Z</cp:lastPrinted>
  <dcterms:created xsi:type="dcterms:W3CDTF">2016-08-15T09:54:21Z</dcterms:created>
  <dcterms:modified xsi:type="dcterms:W3CDTF">2020-10-29T07:02:56Z</dcterms:modified>
</cp:coreProperties>
</file>