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5" windowWidth="17400" windowHeight="13080"/>
  </bookViews>
  <sheets>
    <sheet name="КПК1217330" sheetId="2" r:id="rId1"/>
  </sheets>
  <definedNames>
    <definedName name="_xlnm.Print_Area" localSheetId="0">КПК1217330!$A$1:$BM$118</definedName>
  </definedNames>
  <calcPr calcId="144525"/>
</workbook>
</file>

<file path=xl/calcChain.xml><?xml version="1.0" encoding="utf-8"?>
<calcChain xmlns="http://schemas.openxmlformats.org/spreadsheetml/2006/main">
  <c r="N16" i="2" l="1"/>
  <c r="AW82" i="2"/>
  <c r="AW88" i="2" s="1"/>
  <c r="AK59" i="2"/>
  <c r="AW100" i="2"/>
  <c r="AW106" i="2" s="1"/>
  <c r="AW91" i="2"/>
  <c r="AW97" i="2" s="1"/>
  <c r="AK57" i="2"/>
  <c r="AK56" i="2"/>
  <c r="AK62" i="2"/>
  <c r="AK60" i="2"/>
  <c r="AK54" i="2"/>
  <c r="AS54" i="2" s="1"/>
  <c r="AK53" i="2"/>
  <c r="AK63" i="2" l="1"/>
  <c r="AK55" i="2"/>
  <c r="AS61" i="2" l="1"/>
  <c r="AK52" i="2"/>
  <c r="AS55" i="2"/>
  <c r="AK51" i="2"/>
  <c r="AK58" i="2"/>
  <c r="AW95" i="2" l="1"/>
  <c r="BE106" i="2" l="1"/>
  <c r="AK64" i="2" l="1"/>
  <c r="I22" i="2" s="1"/>
  <c r="AS53" i="2"/>
  <c r="BE88" i="2" l="1"/>
  <c r="BE91" i="2"/>
  <c r="AS62" i="2"/>
  <c r="U21" i="2"/>
  <c r="BE93" i="2"/>
  <c r="BE92" i="2"/>
  <c r="AW104" i="2"/>
  <c r="BE104" i="2" s="1"/>
  <c r="AS59" i="2"/>
  <c r="AS63" i="2"/>
  <c r="AS60" i="2"/>
  <c r="AS56" i="2"/>
  <c r="BE82" i="2"/>
  <c r="AS51" i="2"/>
  <c r="AS52" i="2"/>
  <c r="AS50" i="2"/>
  <c r="BE102" i="2"/>
  <c r="BE101" i="2"/>
  <c r="BE84" i="2"/>
  <c r="AS57" i="2"/>
  <c r="AS58" i="2"/>
  <c r="AJ73" i="2"/>
  <c r="AR73" i="2" s="1"/>
  <c r="BE100" i="2"/>
  <c r="AS64" i="2" l="1"/>
  <c r="BE95" i="2"/>
  <c r="BE97" i="2"/>
  <c r="AW86" i="2"/>
  <c r="BE86" i="2" s="1"/>
</calcChain>
</file>

<file path=xl/sharedStrings.xml><?xml version="1.0" encoding="utf-8"?>
<sst xmlns="http://schemas.openxmlformats.org/spreadsheetml/2006/main" count="217" uniqueCount="152">
  <si>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</si>
  <si>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</si>
  <si>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</si>
  <si>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</si>
  <si>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</si>
  <si>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</si>
  <si>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</si>
  <si>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</si>
  <si>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</si>
  <si>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</si>
  <si>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</si>
  <si>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</si>
  <si>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</si>
  <si>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</si>
  <si>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</si>
  <si>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</si>
  <si>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</si>
  <si>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</si>
  <si>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</si>
  <si>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</si>
  <si>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</si>
  <si>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</si>
  <si>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</si>
  <si>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</si>
  <si>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</si>
  <si>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</si>
  <si>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</si>
  <si>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</si>
  <si>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</si>
  <si>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</si>
  <si>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</si>
  <si>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</si>
  <si>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</si>
  <si>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</si>
  <si>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</si>
  <si>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</si>
  <si>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</si>
  <si>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</si>
  <si>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</si>
  <si>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</si>
  <si>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</si>
  <si>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</si>
  <si>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</si>
  <si>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</si>
  <si>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</si>
  <si>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</si>
  <si>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</si>
  <si>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</si>
  <si>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</si>
  <si>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</si>
  <si>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</si>
  <si>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гривень</t>
  </si>
  <si>
    <t xml:space="preserve"> Управління житлово-комунального господарства та будівництва Ніжинської міської ради</t>
  </si>
  <si>
    <t>Управління житлово-комунального господарства та будівництва Ніжинської міської ради</t>
  </si>
  <si>
    <t>0443</t>
  </si>
  <si>
    <t>Забезпечення розвитку інфраструктури території</t>
  </si>
  <si>
    <t>Затрат</t>
  </si>
  <si>
    <t>Продукту</t>
  </si>
  <si>
    <t>од.</t>
  </si>
  <si>
    <t>Ефективності</t>
  </si>
  <si>
    <t/>
  </si>
  <si>
    <t>Якості</t>
  </si>
  <si>
    <t>%</t>
  </si>
  <si>
    <t>(ініціали і прізвище)</t>
  </si>
  <si>
    <t xml:space="preserve">Ніжинської міської   ради                                        </t>
  </si>
  <si>
    <t>Забезпечення будівництва об’єктів</t>
  </si>
  <si>
    <t>Забезпечення реконструкції об’єктів</t>
  </si>
  <si>
    <t>Показник</t>
  </si>
  <si>
    <t>Завдання 1. Забезпечення будівництва об’єктів</t>
  </si>
  <si>
    <t>обсяг видатків на будівництво</t>
  </si>
  <si>
    <t>тис.грн.</t>
  </si>
  <si>
    <t>кількість об’єктів, які планується будувати</t>
  </si>
  <si>
    <t>середні витрати на будівництво одного об’єкта</t>
  </si>
  <si>
    <t>тис. грн</t>
  </si>
  <si>
    <t>Розрахунок (обсяг видатків /кількість об'єктав)</t>
  </si>
  <si>
    <t>Рівень виконання завдань</t>
  </si>
  <si>
    <t>Розрахунок (касові видатки/обсяг видатків *100)</t>
  </si>
  <si>
    <t>Завдання 2. Забезпечення реконструкції об’єктів</t>
  </si>
  <si>
    <t>обсяг видатків на реконструкцію</t>
  </si>
  <si>
    <t>кількість об’єктів, які планується реконструювати</t>
  </si>
  <si>
    <t>середні витрати на реконструкцію одного об’єкта</t>
  </si>
  <si>
    <t xml:space="preserve">Підвищення експлуатаційних властивостей об'єктів соціальної та виробничої інфраструктури  комунальної власності </t>
  </si>
  <si>
    <t>1.1</t>
  </si>
  <si>
    <t>1217330</t>
  </si>
  <si>
    <t>1.1.1</t>
  </si>
  <si>
    <t>1.2</t>
  </si>
  <si>
    <t>1.2.1</t>
  </si>
  <si>
    <t>1.3</t>
  </si>
  <si>
    <t>1.3.1</t>
  </si>
  <si>
    <t>1.4</t>
  </si>
  <si>
    <t>1.4.1</t>
  </si>
  <si>
    <t>2</t>
  </si>
  <si>
    <t>2.1</t>
  </si>
  <si>
    <t>2.1.1</t>
  </si>
  <si>
    <t>2.2.</t>
  </si>
  <si>
    <t>2.4</t>
  </si>
  <si>
    <t>2.4.1</t>
  </si>
  <si>
    <t>2.3</t>
  </si>
  <si>
    <t>2.3.1</t>
  </si>
  <si>
    <t>2.2.1</t>
  </si>
  <si>
    <t xml:space="preserve">Забезпечення проведення капітального ремонту </t>
  </si>
  <si>
    <t xml:space="preserve"> </t>
  </si>
  <si>
    <t xml:space="preserve">УСЬОГО   </t>
  </si>
  <si>
    <t>бюджетної програми місцевого бюджету на 2020  рік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</si>
  <si>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</si>
  <si>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</si>
  <si>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</si>
  <si>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</si>
  <si>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</si>
  <si>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</si>
  <si>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</si>
  <si>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</si>
  <si>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</si>
  <si>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</si>
  <si>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</si>
  <si>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Будівництво ЛЕП по вул.Арвата, Афганців, П.Морозова із встановленням КТП в м.Ніжин Чернігівської обл., в т.ч. ПВР</t>
  </si>
  <si>
    <t>Реконструкція самопливного каналізаційного колектора діаметром 800мм із залізобетонних труб методом протягування поліетиленової труби діаметром 600мм по вул.Синяківська-Шевченка в м.Ніжин, Чернігівської області.</t>
  </si>
  <si>
    <t>Реконструкція  КНС біля р. Остер по вул.Набережна в м.Ніжин в т.ч. ПВР</t>
  </si>
  <si>
    <t>Додаток 6 до рішення сесії</t>
  </si>
  <si>
    <t xml:space="preserve">Капітальний ремонт нежитлового приміщення по вул. Покровська,8/66 в т.ч. ПВР </t>
  </si>
  <si>
    <t>Реконструкція системи оповіщення при пожежі, телефонізації та СКС в приміщенні по вул. Покровська, 8/66</t>
  </si>
  <si>
    <t>3</t>
  </si>
  <si>
    <t>3.1</t>
  </si>
  <si>
    <t>3.1.1</t>
  </si>
  <si>
    <t>3.2.</t>
  </si>
  <si>
    <t>3.2.1</t>
  </si>
  <si>
    <t>3.3</t>
  </si>
  <si>
    <t>3.3.1</t>
  </si>
  <si>
    <t>3.4</t>
  </si>
  <si>
    <t>3.4.1</t>
  </si>
  <si>
    <t xml:space="preserve">обсяг видатків на  проведення капітального ремонту </t>
  </si>
  <si>
    <t xml:space="preserve">Завдання 3. Забезпечення проведення капітального ремонту </t>
  </si>
  <si>
    <t xml:space="preserve"> рішення позачергової  сесії  №8-73/2020</t>
  </si>
  <si>
    <t>Будівництво локальної мережі відеоспостереження по м.Ніжин, Чернігівської обл., в т.ч. ПКД</t>
  </si>
  <si>
    <t>Кошторис на 2020 рік рішення сесії  №1-78/2020</t>
  </si>
  <si>
    <t>Начальник фінансового управління</t>
  </si>
  <si>
    <t>Л.В. Писаренко</t>
  </si>
  <si>
    <t>Будівництво інших об'єктів  комунальної власності</t>
  </si>
  <si>
    <t xml:space="preserve"> Керівник  установи</t>
  </si>
  <si>
    <t>А.М. Кушніренко</t>
  </si>
  <si>
    <r>
      <t>Конституція України;  Закон України "Про  місцеве самоврядування",  Бюджетний  Кодекс  України,рішення сесії Ніжинської міської ради №8-65/2019 від 24.12.2019р. "Про бюджет Ніжинської міської ОТГ на 2020 рік",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рік", рішення сесії Ніжинської міської ради №5-70/2020 від 25.03.2020 р. Про внесення змін до  рішення сесії Ніжинської міської ради №8-65/2019 від 24.12.2019р. "Про бюджет Ніжинської міської ОТГ на 2020 рік"  рішення позачергової сесії  Ніжинської міської ради №4-71/2020 від 08.04.2020 р. Про внесення змін до  рішення сесії Ніжинської міської ради №8-65/2019 від 24.12.2019р. "Про бюджет Ніжинської міської ОТГ на 2020 рік", рішення позачергової сесії Ніжинської міської ради №8-73/2020 від 20.05.2020 р. Про внесення змін до  рішення сесії Ніжинської міської ради №8-65/2019 від 24.12.2019р. "Про бюджет Ніжинської міської ОТГ на 2020 рік",  рішення позачергової сесії Ніжинської міської ради №2-74/2020 від 12.06.2020 р. Про внесення змін до  рішення сесії Ніжинської міської ради №8-65/2019 від 24.12.2019р. "Про бюджет Ніжинської міської ОТГ на 2020 рік",  рішення  сесії Ніжинської міської ради №10-75/2020 від 26.06.2020 р. Про внесення змін до  рішення сесії Ніжинської міської ради №8-65/2019 від 24.12.2019р. "Про бюджет Ніжинської міської ОТГ на 2020 рік" , рішення  сесії Ніжинської міської ради №12-76/2020 від 03.08.2020 р. Про внесення змін до  рішення сесії Ніжинської міської ради №8-65/2019 від 24.12.2019р. "Про бюджет Ніжинської міської ОТГ на 2020 рік" , рішення  сесії Ніжинської міської ради № 5-77/2020 від 27.08.2020 р. Про внесення змін до  рішення сесії Ніжинської міської ради №8-65/2019 від 24.12.2019р. "Про бюджет Ніжинської міської ОТГ на 2020 рік, рішення позачергової сесії Ніжинської міської ради № 1-78/2020 від 18.09.2020 р</t>
    </r>
    <r>
      <rPr>
        <sz val="12"/>
        <color rgb="FFFF0000"/>
        <rFont val="Times New Roman"/>
        <family val="1"/>
        <charset val="204"/>
      </rPr>
      <t>.</t>
    </r>
    <r>
      <rPr>
        <sz val="12"/>
        <rFont val="Times New Roman"/>
        <family val="1"/>
        <charset val="204"/>
      </rPr>
      <t xml:space="preserve"> Про внесення змін до  рішення сесії Ніжинської міської ради №8-65/2019 від 24.12.2019р. "Про бюджет Ніжинської міської ОТГ на 2020 рік", рішення позачергової сесії Ніжинської міської ради № 10-79/2020 від 30.09.2020 р. Про внесення змін до  рішення сесії Ніжинської міської ради №8-65/2019 від 24.12.2019р. "Про бюджет Ніжинської міської ОТГ на 2020 рік", рішення позачергової сесії Ніжинської міської ради № 9-80/2020 від 13.10.2020 р. Про внесення змін до  рішення сесії Ніжинської міської ради №8-65/2019 від 24.12.2019р. "Про бюджет Ніжинської міської ОТГ на 2020 рік", рішення позачергової сесії Ніжинської міської ради № 2-2/2020 від 27.11.2020 р. Про внесення змін до  рішення сесії Ніжинської міської ради №8-65/2019 від 24.12.2019р. "Про бюджет Ніжинської міської ОТГ на 2020 рік"             </t>
    </r>
  </si>
  <si>
    <t>Будівництво ФОК з басейнами (типової будівлі басейну "Н2О-Classic") по вул.Незалежності, м.Ніжин,Чернігівської обл., в т.ч. ПВР</t>
  </si>
  <si>
    <t>Будівництво міського кладовища на території Кунашівської сільської ради в т.ч. ПВР</t>
  </si>
  <si>
    <t>Будівництво системи відеоспостереження для розпізнавання обличчя на площі ім. І. Франка в м. Ніжин, в т.ч.ПВР</t>
  </si>
  <si>
    <t>Будівництво карт мулових майданчиків очисних споруд на земельній ділянці, розташованій в адміністративних межах Ніжинської сільської ради Ніжинського району Чернігівської області  в т.ч. ПКД (оцінка впливу на довкілля)</t>
  </si>
  <si>
    <t>Будівництво дегідраційного блоку на діючих очисних спорудах в с.Ніжинське Ніжинського району, Чернігівської області, в т. ч. ПКД (оцінка впливу на довкілля)</t>
  </si>
  <si>
    <t>Капітальний ремонт огорожі скверу ім.Гоголя,  в т.ПКД</t>
  </si>
  <si>
    <t>Реконструкція скверу Б.Хмельницького, в т.ч. ПВР</t>
  </si>
  <si>
    <t xml:space="preserve">Реконструкція вул.Шевченка з пл.ім. І. Франка, в т.ч. ПВР </t>
  </si>
  <si>
    <t>Кошторис на 2020 рік рішення позачергової сесії  №2-2/2020</t>
  </si>
  <si>
    <t xml:space="preserve">14 грудня 2020 року   № 70 </t>
  </si>
  <si>
    <t>14   грудня 2020р.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</si>
</sst>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0.00"/>
    <numFmt numFmtId="165" formatCode="0.000"/>
    <numFmt numFmtId="166" formatCode="#,##0.0"/>
    <numFmt numFmtId="167" formatCode="#,##0.000"/>
    <numFmt numFmtId="168" formatCode="0.0%"/>
  </numFmts>
  <fonts count="2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>
      <alignment vertical="top"/>
    </xf>
  </cellStyleXfs>
  <cellXfs count="206">
    <xf numFmtId="0" fontId="0" fillId="0" borderId="0" xfId="0"/>
    <xf numFmtId="0" fontId="1" fillId="0" borderId="0" xfId="0" applyFont="1"/>
    <xf numFmtId="0" fontId="7" fillId="0" borderId="0" xfId="0" applyFont="1"/>
    <xf numFmtId="4" fontId="2" fillId="0" borderId="0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0" fillId="0" borderId="0" xfId="0" applyFill="1"/>
    <xf numFmtId="0" fontId="21" fillId="0" borderId="0" xfId="0" applyFont="1" applyFill="1" applyBorder="1" applyAlignment="1"/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top"/>
    </xf>
    <xf numFmtId="0" fontId="24" fillId="0" borderId="0" xfId="0" applyFont="1" applyFill="1" applyBorder="1" applyAlignment="1">
      <alignment horizontal="center" vertical="top"/>
    </xf>
    <xf numFmtId="0" fontId="24" fillId="0" borderId="0" xfId="0" applyFont="1" applyFill="1" applyAlignment="1">
      <alignment horizontal="center" vertical="top"/>
    </xf>
    <xf numFmtId="2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/>
    <xf numFmtId="1" fontId="1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1" fontId="2" fillId="0" borderId="0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2" fillId="0" borderId="0" xfId="0" applyFont="1" applyFill="1" applyAlignment="1">
      <alignment vertical="top" wrapText="1"/>
    </xf>
    <xf numFmtId="0" fontId="14" fillId="0" borderId="0" xfId="0" applyFont="1" applyFill="1"/>
    <xf numFmtId="0" fontId="6" fillId="0" borderId="0" xfId="0" applyFont="1" applyFill="1" applyAlignment="1">
      <alignment horizontal="center"/>
    </xf>
    <xf numFmtId="0" fontId="10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6" fontId="13" fillId="0" borderId="1" xfId="1" applyNumberFormat="1" applyFont="1" applyFill="1" applyBorder="1" applyAlignment="1">
      <alignment horizontal="left" vertical="top" wrapText="1"/>
    </xf>
    <xf numFmtId="166" fontId="13" fillId="0" borderId="2" xfId="1" applyNumberFormat="1" applyFont="1" applyFill="1" applyBorder="1" applyAlignment="1">
      <alignment horizontal="left" vertical="top" wrapText="1"/>
    </xf>
    <xf numFmtId="166" fontId="13" fillId="0" borderId="3" xfId="1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14" fontId="19" fillId="0" borderId="6" xfId="0" applyNumberFormat="1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top" wrapText="1"/>
    </xf>
    <xf numFmtId="168" fontId="2" fillId="0" borderId="1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Fill="1" applyBorder="1" applyAlignment="1">
      <alignment horizontal="center" vertical="center" wrapText="1"/>
    </xf>
    <xf numFmtId="168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6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/>
    </xf>
    <xf numFmtId="0" fontId="18" fillId="2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23" fillId="0" borderId="6" xfId="0" quotePrefix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49" fontId="23" fillId="0" borderId="6" xfId="0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center" vertical="top" wrapText="1"/>
    </xf>
    <xf numFmtId="0" fontId="24" fillId="0" borderId="4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22" fillId="0" borderId="6" xfId="0" applyFont="1" applyFill="1" applyBorder="1" applyAlignment="1">
      <alignment horizontal="left" vertical="top" wrapText="1"/>
    </xf>
  </cellXfs>
  <cellStyles count="2">
    <cellStyle name="Звичайний_Додаток _ 3 зм_ни 4575" xfId="1"/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18"/>
  <sheetViews>
    <sheetView tabSelected="1" view="pageBreakPreview" topLeftCell="A76" zoomScale="90" zoomScaleNormal="80" zoomScaleSheetLayoutView="90" workbookViewId="0">
      <selection activeCell="T115" sqref="T115"/>
    </sheetView>
  </sheetViews>
  <sheetFormatPr defaultRowHeight="12.75" x14ac:dyDescent="0.2"/>
  <cols>
    <col min="1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4.2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151" t="s">
        <v>36</v>
      </c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7"/>
    </row>
    <row r="2" spans="1:65" ht="15.9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152" t="s">
        <v>0</v>
      </c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7"/>
    </row>
    <row r="3" spans="1:65" ht="1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152" t="s">
        <v>1</v>
      </c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7"/>
    </row>
    <row r="4" spans="1:65" ht="32.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163" t="s">
        <v>52</v>
      </c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7"/>
    </row>
    <row r="5" spans="1:65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164" t="s">
        <v>21</v>
      </c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7"/>
    </row>
    <row r="6" spans="1:65" ht="7.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7"/>
      <c r="BH6" s="7"/>
      <c r="BI6" s="7"/>
      <c r="BJ6" s="7"/>
      <c r="BK6" s="7"/>
      <c r="BL6" s="7"/>
      <c r="BM6" s="7"/>
    </row>
    <row r="7" spans="1:65" ht="26.2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165" t="s">
        <v>150</v>
      </c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7"/>
      <c r="BH7" s="7"/>
      <c r="BI7" s="7"/>
      <c r="BJ7" s="7"/>
      <c r="BK7" s="7"/>
      <c r="BL7" s="7"/>
      <c r="BM7" s="7"/>
    </row>
    <row r="8" spans="1:6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</row>
    <row r="9" spans="1:65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</row>
    <row r="10" spans="1:65" ht="15.75" customHeight="1" x14ac:dyDescent="0.2">
      <c r="A10" s="156" t="s">
        <v>22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7"/>
    </row>
    <row r="11" spans="1:65" ht="15.75" customHeight="1" x14ac:dyDescent="0.2">
      <c r="A11" s="156" t="s">
        <v>103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7"/>
    </row>
    <row r="12" spans="1:65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7"/>
    </row>
    <row r="13" spans="1:65" ht="18.75" customHeight="1" x14ac:dyDescent="0.2">
      <c r="A13" s="9" t="s">
        <v>104</v>
      </c>
      <c r="B13" s="168">
        <v>1200000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0"/>
      <c r="N13" s="205" t="s">
        <v>53</v>
      </c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11"/>
      <c r="AU13" s="168">
        <v>32009931</v>
      </c>
      <c r="AV13" s="168"/>
      <c r="AW13" s="168"/>
      <c r="AX13" s="168"/>
      <c r="AY13" s="168"/>
      <c r="AZ13" s="168"/>
      <c r="BA13" s="168"/>
      <c r="BB13" s="168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7"/>
    </row>
    <row r="14" spans="1:65" ht="27" customHeight="1" x14ac:dyDescent="0.2">
      <c r="A14" s="12"/>
      <c r="B14" s="172" t="s">
        <v>105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2"/>
      <c r="N14" s="204" t="s">
        <v>106</v>
      </c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12"/>
      <c r="AU14" s="172" t="s">
        <v>107</v>
      </c>
      <c r="AV14" s="172"/>
      <c r="AW14" s="172"/>
      <c r="AX14" s="172"/>
      <c r="AY14" s="172"/>
      <c r="AZ14" s="172"/>
      <c r="BA14" s="172"/>
      <c r="BB14" s="17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7"/>
    </row>
    <row r="15" spans="1:65" ht="20.2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4"/>
      <c r="BF15" s="14"/>
      <c r="BG15" s="14"/>
      <c r="BH15" s="14"/>
      <c r="BI15" s="14"/>
      <c r="BJ15" s="14"/>
      <c r="BK15" s="14"/>
      <c r="BL15" s="14"/>
      <c r="BM15" s="7"/>
    </row>
    <row r="16" spans="1:65" ht="22.5" customHeight="1" x14ac:dyDescent="0.2">
      <c r="A16" s="15" t="s">
        <v>5</v>
      </c>
      <c r="B16" s="168">
        <v>1210000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0"/>
      <c r="N16" s="205" t="str">
        <f>N13</f>
        <v>Управління житлово-комунального господарства та будівництва Ніжинської міської ради</v>
      </c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11"/>
      <c r="AU16" s="168">
        <v>32009931</v>
      </c>
      <c r="AV16" s="169"/>
      <c r="AW16" s="169"/>
      <c r="AX16" s="169"/>
      <c r="AY16" s="169"/>
      <c r="AZ16" s="169"/>
      <c r="BA16" s="169"/>
      <c r="BB16" s="169"/>
      <c r="BC16" s="16"/>
      <c r="BD16" s="16"/>
      <c r="BE16" s="16"/>
      <c r="BF16" s="16"/>
      <c r="BG16" s="16"/>
      <c r="BH16" s="16"/>
      <c r="BI16" s="16"/>
      <c r="BJ16" s="16"/>
      <c r="BK16" s="16"/>
      <c r="BL16" s="17"/>
      <c r="BM16" s="7"/>
    </row>
    <row r="17" spans="1:102" ht="22.5" customHeight="1" x14ac:dyDescent="0.2">
      <c r="A17" s="18"/>
      <c r="B17" s="172" t="s">
        <v>105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2"/>
      <c r="N17" s="204" t="s">
        <v>108</v>
      </c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/>
      <c r="AS17" s="204"/>
      <c r="AT17" s="12"/>
      <c r="AU17" s="172" t="s">
        <v>107</v>
      </c>
      <c r="AV17" s="172"/>
      <c r="AW17" s="172"/>
      <c r="AX17" s="172"/>
      <c r="AY17" s="172"/>
      <c r="AZ17" s="172"/>
      <c r="BA17" s="172"/>
      <c r="BB17" s="172"/>
      <c r="BC17" s="19"/>
      <c r="BD17" s="19"/>
      <c r="BE17" s="19"/>
      <c r="BF17" s="19"/>
      <c r="BG17" s="19"/>
      <c r="BH17" s="19"/>
      <c r="BI17" s="19"/>
      <c r="BJ17" s="19"/>
      <c r="BK17" s="20"/>
      <c r="BL17" s="19"/>
      <c r="BM17" s="7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  <c r="CU17" s="203"/>
      <c r="CV17" s="203"/>
      <c r="CW17" s="203"/>
      <c r="CX17" s="203"/>
    </row>
    <row r="18" spans="1:102" ht="6.75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7"/>
    </row>
    <row r="19" spans="1:102" ht="25.5" customHeight="1" x14ac:dyDescent="0.2">
      <c r="A19" s="9" t="s">
        <v>109</v>
      </c>
      <c r="B19" s="168">
        <v>1217330</v>
      </c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3"/>
      <c r="N19" s="168">
        <v>7330</v>
      </c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"/>
      <c r="AA19" s="170" t="s">
        <v>54</v>
      </c>
      <c r="AB19" s="170"/>
      <c r="AC19" s="170"/>
      <c r="AD19" s="170"/>
      <c r="AE19" s="170"/>
      <c r="AF19" s="170"/>
      <c r="AG19" s="170"/>
      <c r="AH19" s="170"/>
      <c r="AI19" s="170"/>
      <c r="AJ19" s="16"/>
      <c r="AK19" s="171" t="s">
        <v>137</v>
      </c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6"/>
      <c r="BE19" s="168" t="s">
        <v>110</v>
      </c>
      <c r="BF19" s="169"/>
      <c r="BG19" s="169"/>
      <c r="BH19" s="169"/>
      <c r="BI19" s="169"/>
      <c r="BJ19" s="169"/>
      <c r="BK19" s="169"/>
      <c r="BL19" s="169"/>
      <c r="BM19" s="7"/>
    </row>
    <row r="20" spans="1:102" ht="35.25" customHeight="1" x14ac:dyDescent="0.2">
      <c r="A20" s="13"/>
      <c r="B20" s="172" t="s">
        <v>105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3"/>
      <c r="N20" s="172" t="s">
        <v>111</v>
      </c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9"/>
      <c r="AA20" s="173" t="s">
        <v>112</v>
      </c>
      <c r="AB20" s="173"/>
      <c r="AC20" s="173"/>
      <c r="AD20" s="173"/>
      <c r="AE20" s="173"/>
      <c r="AF20" s="173"/>
      <c r="AG20" s="173"/>
      <c r="AH20" s="173"/>
      <c r="AI20" s="173"/>
      <c r="AJ20" s="19"/>
      <c r="AK20" s="174" t="s">
        <v>113</v>
      </c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9"/>
      <c r="BE20" s="172" t="s">
        <v>114</v>
      </c>
      <c r="BF20" s="172"/>
      <c r="BG20" s="172"/>
      <c r="BH20" s="172"/>
      <c r="BI20" s="172"/>
      <c r="BJ20" s="172"/>
      <c r="BK20" s="172"/>
      <c r="BL20" s="172"/>
      <c r="BM20" s="7"/>
    </row>
    <row r="21" spans="1:102" ht="24.95" customHeight="1" x14ac:dyDescent="0.2">
      <c r="A21" s="181" t="s">
        <v>49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54">
        <f>I22</f>
        <v>11651072.15</v>
      </c>
      <c r="V21" s="154"/>
      <c r="W21" s="154"/>
      <c r="X21" s="154"/>
      <c r="Y21" s="154"/>
      <c r="Z21" s="154"/>
      <c r="AA21" s="154"/>
      <c r="AB21" s="154"/>
      <c r="AC21" s="154"/>
      <c r="AD21" s="154"/>
      <c r="AE21" s="155" t="s">
        <v>50</v>
      </c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76" t="s">
        <v>24</v>
      </c>
      <c r="BE21" s="176"/>
      <c r="BF21" s="176"/>
      <c r="BG21" s="176"/>
      <c r="BH21" s="176"/>
      <c r="BI21" s="176"/>
      <c r="BJ21" s="176"/>
      <c r="BK21" s="176"/>
      <c r="BL21" s="176"/>
      <c r="BM21" s="7"/>
    </row>
    <row r="22" spans="1:102" ht="24.95" customHeight="1" x14ac:dyDescent="0.2">
      <c r="A22" s="176" t="s">
        <v>23</v>
      </c>
      <c r="B22" s="176"/>
      <c r="C22" s="176"/>
      <c r="D22" s="176"/>
      <c r="E22" s="176"/>
      <c r="F22" s="176"/>
      <c r="G22" s="176"/>
      <c r="H22" s="176"/>
      <c r="I22" s="154">
        <f>AK64</f>
        <v>11651072.15</v>
      </c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76" t="s">
        <v>25</v>
      </c>
      <c r="U22" s="176"/>
      <c r="V22" s="176"/>
      <c r="W22" s="176"/>
      <c r="X22" s="21"/>
      <c r="Y22" s="21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3"/>
      <c r="AO22" s="23"/>
      <c r="AP22" s="23"/>
      <c r="AQ22" s="23"/>
      <c r="AR22" s="23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3"/>
      <c r="BE22" s="23"/>
      <c r="BF22" s="23"/>
      <c r="BG22" s="23"/>
      <c r="BH22" s="23"/>
      <c r="BI22" s="23"/>
      <c r="BJ22" s="24"/>
      <c r="BK22" s="24"/>
      <c r="BL22" s="24"/>
      <c r="BM22" s="7"/>
    </row>
    <row r="23" spans="1:102" ht="12.75" customHeight="1" x14ac:dyDescent="0.2">
      <c r="A23" s="25"/>
      <c r="B23" s="25"/>
      <c r="C23" s="25"/>
      <c r="D23" s="25"/>
      <c r="E23" s="25"/>
      <c r="F23" s="25"/>
      <c r="G23" s="25"/>
      <c r="H23" s="25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5"/>
      <c r="U23" s="25"/>
      <c r="V23" s="25"/>
      <c r="W23" s="25"/>
      <c r="X23" s="21"/>
      <c r="Y23" s="21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3"/>
      <c r="AO23" s="23"/>
      <c r="AP23" s="23"/>
      <c r="AQ23" s="23"/>
      <c r="AR23" s="23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3"/>
      <c r="BE23" s="23"/>
      <c r="BF23" s="23"/>
      <c r="BG23" s="23"/>
      <c r="BH23" s="23"/>
      <c r="BI23" s="23"/>
      <c r="BJ23" s="24"/>
      <c r="BK23" s="24"/>
      <c r="BL23" s="24"/>
      <c r="BM23" s="7"/>
    </row>
    <row r="24" spans="1:102" ht="15.75" customHeight="1" x14ac:dyDescent="0.2">
      <c r="A24" s="152" t="s">
        <v>38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7"/>
    </row>
    <row r="25" spans="1:102" ht="246" customHeight="1" x14ac:dyDescent="0.2">
      <c r="A25" s="175" t="s">
        <v>140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5"/>
      <c r="BE25" s="175"/>
      <c r="BF25" s="175"/>
      <c r="BG25" s="175"/>
      <c r="BH25" s="175"/>
      <c r="BI25" s="175"/>
      <c r="BJ25" s="175"/>
      <c r="BK25" s="175"/>
      <c r="BL25" s="175"/>
      <c r="BM25" s="7"/>
    </row>
    <row r="26" spans="1:102" ht="8.25" customHeight="1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7"/>
    </row>
    <row r="27" spans="1:102" ht="20.25" customHeight="1" x14ac:dyDescent="0.2">
      <c r="A27" s="176" t="s">
        <v>37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  <c r="BA27" s="176"/>
      <c r="BB27" s="176"/>
      <c r="BC27" s="176"/>
      <c r="BD27" s="176"/>
      <c r="BE27" s="176"/>
      <c r="BF27" s="176"/>
      <c r="BG27" s="176"/>
      <c r="BH27" s="176"/>
      <c r="BI27" s="176"/>
      <c r="BJ27" s="176"/>
      <c r="BK27" s="176"/>
      <c r="BL27" s="176"/>
      <c r="BM27" s="7"/>
    </row>
    <row r="28" spans="1:102" ht="27.75" customHeight="1" x14ac:dyDescent="0.2">
      <c r="A28" s="161" t="s">
        <v>29</v>
      </c>
      <c r="B28" s="161"/>
      <c r="C28" s="161"/>
      <c r="D28" s="161"/>
      <c r="E28" s="161"/>
      <c r="F28" s="161"/>
      <c r="G28" s="158" t="s">
        <v>41</v>
      </c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60"/>
      <c r="BM28" s="7"/>
    </row>
    <row r="29" spans="1:102" ht="15.75" hidden="1" x14ac:dyDescent="0.2">
      <c r="A29" s="104">
        <v>1</v>
      </c>
      <c r="B29" s="104"/>
      <c r="C29" s="104"/>
      <c r="D29" s="104"/>
      <c r="E29" s="104"/>
      <c r="F29" s="104"/>
      <c r="G29" s="158">
        <v>2</v>
      </c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60"/>
      <c r="BM29" s="7"/>
    </row>
    <row r="30" spans="1:102" ht="10.5" hidden="1" customHeight="1" x14ac:dyDescent="0.2">
      <c r="A30" s="157" t="s">
        <v>34</v>
      </c>
      <c r="B30" s="157"/>
      <c r="C30" s="157"/>
      <c r="D30" s="157"/>
      <c r="E30" s="157"/>
      <c r="F30" s="157"/>
      <c r="G30" s="113" t="s">
        <v>8</v>
      </c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5"/>
      <c r="BM30" s="7"/>
      <c r="CA30" s="1" t="s">
        <v>48</v>
      </c>
    </row>
    <row r="31" spans="1:102" ht="25.5" customHeight="1" x14ac:dyDescent="0.2">
      <c r="A31" s="157">
        <v>1</v>
      </c>
      <c r="B31" s="157"/>
      <c r="C31" s="157"/>
      <c r="D31" s="157"/>
      <c r="E31" s="157"/>
      <c r="F31" s="157"/>
      <c r="G31" s="177" t="s">
        <v>81</v>
      </c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8"/>
      <c r="BH31" s="178"/>
      <c r="BI31" s="178"/>
      <c r="BJ31" s="178"/>
      <c r="BK31" s="178"/>
      <c r="BL31" s="179"/>
      <c r="BM31" s="7"/>
      <c r="CA31" s="1" t="s">
        <v>47</v>
      </c>
    </row>
    <row r="32" spans="1:102" ht="12.75" customHeight="1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7"/>
    </row>
    <row r="33" spans="1:79" ht="15.95" customHeight="1" x14ac:dyDescent="0.2">
      <c r="A33" s="176" t="s">
        <v>39</v>
      </c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  <c r="AZ33" s="176"/>
      <c r="BA33" s="176"/>
      <c r="BB33" s="176"/>
      <c r="BC33" s="176"/>
      <c r="BD33" s="176"/>
      <c r="BE33" s="176"/>
      <c r="BF33" s="176"/>
      <c r="BG33" s="176"/>
      <c r="BH33" s="176"/>
      <c r="BI33" s="176"/>
      <c r="BJ33" s="176"/>
      <c r="BK33" s="176"/>
      <c r="BL33" s="176"/>
      <c r="BM33" s="7"/>
    </row>
    <row r="34" spans="1:79" ht="27.75" customHeight="1" x14ac:dyDescent="0.2">
      <c r="A34" s="180" t="s">
        <v>55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  <c r="BK34" s="180"/>
      <c r="BL34" s="180"/>
      <c r="BM34" s="7"/>
    </row>
    <row r="35" spans="1:79" ht="1.5" customHeight="1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7"/>
    </row>
    <row r="36" spans="1:79" ht="15.75" customHeight="1" x14ac:dyDescent="0.2">
      <c r="A36" s="176" t="s">
        <v>40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  <c r="AW36" s="176"/>
      <c r="AX36" s="176"/>
      <c r="AY36" s="176"/>
      <c r="AZ36" s="176"/>
      <c r="BA36" s="176"/>
      <c r="BB36" s="176"/>
      <c r="BC36" s="176"/>
      <c r="BD36" s="176"/>
      <c r="BE36" s="176"/>
      <c r="BF36" s="176"/>
      <c r="BG36" s="176"/>
      <c r="BH36" s="176"/>
      <c r="BI36" s="176"/>
      <c r="BJ36" s="176"/>
      <c r="BK36" s="176"/>
      <c r="BL36" s="176"/>
      <c r="BM36" s="7"/>
    </row>
    <row r="37" spans="1:79" ht="15.75" customHeight="1" x14ac:dyDescent="0.2">
      <c r="A37" s="161" t="s">
        <v>29</v>
      </c>
      <c r="B37" s="161"/>
      <c r="C37" s="161"/>
      <c r="D37" s="161"/>
      <c r="E37" s="161"/>
      <c r="F37" s="161"/>
      <c r="G37" s="158" t="s">
        <v>26</v>
      </c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60"/>
      <c r="BM37" s="7"/>
    </row>
    <row r="38" spans="1:79" ht="15.75" hidden="1" x14ac:dyDescent="0.2">
      <c r="A38" s="104">
        <v>1</v>
      </c>
      <c r="B38" s="104"/>
      <c r="C38" s="104"/>
      <c r="D38" s="104"/>
      <c r="E38" s="104"/>
      <c r="F38" s="104"/>
      <c r="G38" s="158">
        <v>2</v>
      </c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60"/>
      <c r="BM38" s="7"/>
    </row>
    <row r="39" spans="1:79" ht="10.5" hidden="1" customHeight="1" x14ac:dyDescent="0.2">
      <c r="A39" s="157" t="s">
        <v>7</v>
      </c>
      <c r="B39" s="157"/>
      <c r="C39" s="157"/>
      <c r="D39" s="157"/>
      <c r="E39" s="157"/>
      <c r="F39" s="157"/>
      <c r="G39" s="113" t="s">
        <v>8</v>
      </c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5"/>
      <c r="BM39" s="7"/>
      <c r="CA39" s="1" t="s">
        <v>12</v>
      </c>
    </row>
    <row r="40" spans="1:79" ht="18.75" customHeight="1" x14ac:dyDescent="0.2">
      <c r="A40" s="74">
        <v>1</v>
      </c>
      <c r="B40" s="75"/>
      <c r="C40" s="75"/>
      <c r="D40" s="75"/>
      <c r="E40" s="75"/>
      <c r="F40" s="76"/>
      <c r="G40" s="105" t="s">
        <v>65</v>
      </c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5"/>
      <c r="BM40" s="7"/>
    </row>
    <row r="41" spans="1:79" ht="20.25" customHeight="1" x14ac:dyDescent="0.2">
      <c r="A41" s="157">
        <v>2</v>
      </c>
      <c r="B41" s="157"/>
      <c r="C41" s="157"/>
      <c r="D41" s="157"/>
      <c r="E41" s="157"/>
      <c r="F41" s="157"/>
      <c r="G41" s="182" t="s">
        <v>66</v>
      </c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4"/>
      <c r="BM41" s="7"/>
      <c r="CA41" s="1" t="s">
        <v>13</v>
      </c>
    </row>
    <row r="42" spans="1:79" ht="20.25" customHeight="1" x14ac:dyDescent="0.2">
      <c r="A42" s="157">
        <v>3</v>
      </c>
      <c r="B42" s="157"/>
      <c r="C42" s="157"/>
      <c r="D42" s="157"/>
      <c r="E42" s="157"/>
      <c r="F42" s="157"/>
      <c r="G42" s="182" t="s">
        <v>100</v>
      </c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4"/>
      <c r="BM42" s="7"/>
    </row>
    <row r="43" spans="1:79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7"/>
    </row>
    <row r="44" spans="1:79" ht="15.75" customHeight="1" x14ac:dyDescent="0.2">
      <c r="A44" s="176" t="s">
        <v>42</v>
      </c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  <c r="AZ44" s="176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7"/>
    </row>
    <row r="45" spans="1:79" ht="6.75" customHeight="1" x14ac:dyDescent="0.2">
      <c r="A45" s="166" t="s">
        <v>51</v>
      </c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31"/>
      <c r="BB45" s="31"/>
      <c r="BC45" s="31"/>
      <c r="BD45" s="31"/>
      <c r="BE45" s="31"/>
      <c r="BF45" s="31"/>
      <c r="BG45" s="31"/>
      <c r="BH45" s="31"/>
      <c r="BI45" s="32"/>
      <c r="BJ45" s="32"/>
      <c r="BK45" s="32"/>
      <c r="BL45" s="32"/>
      <c r="BM45" s="7"/>
    </row>
    <row r="46" spans="1:79" ht="15.95" customHeight="1" x14ac:dyDescent="0.2">
      <c r="A46" s="104" t="s">
        <v>29</v>
      </c>
      <c r="B46" s="104"/>
      <c r="C46" s="104"/>
      <c r="D46" s="90" t="s">
        <v>27</v>
      </c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104" t="s">
        <v>30</v>
      </c>
      <c r="AD46" s="104"/>
      <c r="AE46" s="104"/>
      <c r="AF46" s="104"/>
      <c r="AG46" s="104"/>
      <c r="AH46" s="104"/>
      <c r="AI46" s="104"/>
      <c r="AJ46" s="104"/>
      <c r="AK46" s="104" t="s">
        <v>31</v>
      </c>
      <c r="AL46" s="104"/>
      <c r="AM46" s="104"/>
      <c r="AN46" s="104"/>
      <c r="AO46" s="104"/>
      <c r="AP46" s="104"/>
      <c r="AQ46" s="104"/>
      <c r="AR46" s="104"/>
      <c r="AS46" s="104" t="s">
        <v>28</v>
      </c>
      <c r="AT46" s="104"/>
      <c r="AU46" s="104"/>
      <c r="AV46" s="104"/>
      <c r="AW46" s="104"/>
      <c r="AX46" s="104"/>
      <c r="AY46" s="104"/>
      <c r="AZ46" s="104"/>
      <c r="BA46" s="33"/>
      <c r="BB46" s="33"/>
      <c r="BC46" s="33"/>
      <c r="BD46" s="33"/>
      <c r="BE46" s="33"/>
      <c r="BF46" s="33"/>
      <c r="BG46" s="33"/>
      <c r="BH46" s="33"/>
      <c r="BI46" s="7"/>
      <c r="BJ46" s="7"/>
      <c r="BK46" s="7"/>
      <c r="BL46" s="7"/>
      <c r="BM46" s="7"/>
    </row>
    <row r="47" spans="1:79" ht="29.1" customHeight="1" x14ac:dyDescent="0.2">
      <c r="A47" s="104"/>
      <c r="B47" s="104"/>
      <c r="C47" s="104"/>
      <c r="D47" s="93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5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33"/>
      <c r="BB47" s="33"/>
      <c r="BC47" s="33"/>
      <c r="BD47" s="33"/>
      <c r="BE47" s="33"/>
      <c r="BF47" s="33"/>
      <c r="BG47" s="33"/>
      <c r="BH47" s="33"/>
      <c r="BI47" s="7"/>
      <c r="BJ47" s="7"/>
      <c r="BK47" s="7"/>
      <c r="BL47" s="7"/>
      <c r="BM47" s="7"/>
    </row>
    <row r="48" spans="1:79" ht="15.75" x14ac:dyDescent="0.2">
      <c r="A48" s="104">
        <v>1</v>
      </c>
      <c r="B48" s="104"/>
      <c r="C48" s="104"/>
      <c r="D48" s="77">
        <v>2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9"/>
      <c r="AC48" s="104">
        <v>3</v>
      </c>
      <c r="AD48" s="104"/>
      <c r="AE48" s="104"/>
      <c r="AF48" s="104"/>
      <c r="AG48" s="104"/>
      <c r="AH48" s="104"/>
      <c r="AI48" s="104"/>
      <c r="AJ48" s="104"/>
      <c r="AK48" s="104">
        <v>4</v>
      </c>
      <c r="AL48" s="104"/>
      <c r="AM48" s="104"/>
      <c r="AN48" s="104"/>
      <c r="AO48" s="104"/>
      <c r="AP48" s="104"/>
      <c r="AQ48" s="104"/>
      <c r="AR48" s="104"/>
      <c r="AS48" s="104">
        <v>5</v>
      </c>
      <c r="AT48" s="104"/>
      <c r="AU48" s="104"/>
      <c r="AV48" s="104"/>
      <c r="AW48" s="104"/>
      <c r="AX48" s="104"/>
      <c r="AY48" s="104"/>
      <c r="AZ48" s="104"/>
      <c r="BA48" s="33"/>
      <c r="BB48" s="33"/>
      <c r="BC48" s="33"/>
      <c r="BD48" s="33"/>
      <c r="BE48" s="33"/>
      <c r="BF48" s="33"/>
      <c r="BG48" s="33"/>
      <c r="BH48" s="33"/>
      <c r="BI48" s="7"/>
      <c r="BJ48" s="7"/>
      <c r="BK48" s="7"/>
      <c r="BL48" s="7"/>
      <c r="BM48" s="7"/>
    </row>
    <row r="49" spans="1:79" s="2" customFormat="1" ht="12.75" hidden="1" customHeight="1" x14ac:dyDescent="0.2">
      <c r="A49" s="157" t="s">
        <v>7</v>
      </c>
      <c r="B49" s="157"/>
      <c r="C49" s="157"/>
      <c r="D49" s="74" t="s">
        <v>8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149" t="s">
        <v>9</v>
      </c>
      <c r="AD49" s="149"/>
      <c r="AE49" s="149"/>
      <c r="AF49" s="149"/>
      <c r="AG49" s="149"/>
      <c r="AH49" s="149"/>
      <c r="AI49" s="149"/>
      <c r="AJ49" s="149"/>
      <c r="AK49" s="149" t="s">
        <v>10</v>
      </c>
      <c r="AL49" s="149"/>
      <c r="AM49" s="149"/>
      <c r="AN49" s="149"/>
      <c r="AO49" s="149"/>
      <c r="AP49" s="149"/>
      <c r="AQ49" s="149"/>
      <c r="AR49" s="149"/>
      <c r="AS49" s="167" t="s">
        <v>11</v>
      </c>
      <c r="AT49" s="149"/>
      <c r="AU49" s="149"/>
      <c r="AV49" s="149"/>
      <c r="AW49" s="149"/>
      <c r="AX49" s="149"/>
      <c r="AY49" s="149"/>
      <c r="AZ49" s="149"/>
      <c r="BA49" s="34"/>
      <c r="BB49" s="35"/>
      <c r="BC49" s="35"/>
      <c r="BD49" s="35"/>
      <c r="BE49" s="35"/>
      <c r="BF49" s="35"/>
      <c r="BG49" s="35"/>
      <c r="BH49" s="35"/>
      <c r="BI49" s="36"/>
      <c r="BJ49" s="36"/>
      <c r="BK49" s="36"/>
      <c r="BL49" s="36"/>
      <c r="BM49" s="36"/>
      <c r="CA49" s="2" t="s">
        <v>14</v>
      </c>
    </row>
    <row r="50" spans="1:79" s="2" customFormat="1" ht="39" customHeight="1" x14ac:dyDescent="0.2">
      <c r="A50" s="74">
        <v>1</v>
      </c>
      <c r="B50" s="75"/>
      <c r="C50" s="76"/>
      <c r="D50" s="96" t="s">
        <v>141</v>
      </c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8"/>
      <c r="AC50" s="87">
        <v>0</v>
      </c>
      <c r="AD50" s="88"/>
      <c r="AE50" s="88"/>
      <c r="AF50" s="88"/>
      <c r="AG50" s="88"/>
      <c r="AH50" s="88"/>
      <c r="AI50" s="88"/>
      <c r="AJ50" s="89"/>
      <c r="AK50" s="110">
        <v>690000</v>
      </c>
      <c r="AL50" s="111"/>
      <c r="AM50" s="111"/>
      <c r="AN50" s="111"/>
      <c r="AO50" s="111"/>
      <c r="AP50" s="111"/>
      <c r="AQ50" s="111"/>
      <c r="AR50" s="112"/>
      <c r="AS50" s="99">
        <f t="shared" ref="AS50:AS58" si="0">AK50</f>
        <v>690000</v>
      </c>
      <c r="AT50" s="100"/>
      <c r="AU50" s="100"/>
      <c r="AV50" s="100"/>
      <c r="AW50" s="100"/>
      <c r="AX50" s="100"/>
      <c r="AY50" s="100"/>
      <c r="AZ50" s="101"/>
      <c r="BA50" s="34"/>
      <c r="BB50" s="35"/>
      <c r="BC50" s="37"/>
      <c r="BD50" s="37"/>
      <c r="BE50" s="37"/>
      <c r="BF50" s="37"/>
      <c r="BG50" s="37"/>
      <c r="BH50" s="37"/>
      <c r="BI50" s="38"/>
      <c r="BJ50" s="36"/>
      <c r="BK50" s="36"/>
      <c r="BL50" s="36"/>
      <c r="BM50" s="36"/>
    </row>
    <row r="51" spans="1:79" s="2" customFormat="1" ht="33.75" customHeight="1" x14ac:dyDescent="0.2">
      <c r="A51" s="74">
        <v>2</v>
      </c>
      <c r="B51" s="75"/>
      <c r="C51" s="76"/>
      <c r="D51" s="96" t="s">
        <v>142</v>
      </c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8"/>
      <c r="AC51" s="87">
        <v>0</v>
      </c>
      <c r="AD51" s="88"/>
      <c r="AE51" s="88"/>
      <c r="AF51" s="88"/>
      <c r="AG51" s="88"/>
      <c r="AH51" s="88"/>
      <c r="AI51" s="88"/>
      <c r="AJ51" s="89"/>
      <c r="AK51" s="110">
        <f>2094861+1500000</f>
        <v>3594861</v>
      </c>
      <c r="AL51" s="111"/>
      <c r="AM51" s="111"/>
      <c r="AN51" s="111"/>
      <c r="AO51" s="111"/>
      <c r="AP51" s="111"/>
      <c r="AQ51" s="111"/>
      <c r="AR51" s="112"/>
      <c r="AS51" s="99">
        <f t="shared" si="0"/>
        <v>3594861</v>
      </c>
      <c r="AT51" s="100"/>
      <c r="AU51" s="100"/>
      <c r="AV51" s="100"/>
      <c r="AW51" s="100"/>
      <c r="AX51" s="100"/>
      <c r="AY51" s="100"/>
      <c r="AZ51" s="101"/>
      <c r="BA51" s="34"/>
      <c r="BB51" s="35"/>
      <c r="BC51" s="37"/>
      <c r="BD51" s="35"/>
      <c r="BE51" s="35"/>
      <c r="BF51" s="35"/>
      <c r="BG51" s="35"/>
      <c r="BH51" s="35"/>
      <c r="BI51" s="36"/>
      <c r="BJ51" s="36"/>
      <c r="BK51" s="36"/>
      <c r="BL51" s="36"/>
      <c r="BM51" s="36"/>
    </row>
    <row r="52" spans="1:79" s="2" customFormat="1" ht="33" customHeight="1" x14ac:dyDescent="0.2">
      <c r="A52" s="74">
        <v>3</v>
      </c>
      <c r="B52" s="75"/>
      <c r="C52" s="76"/>
      <c r="D52" s="96" t="s">
        <v>143</v>
      </c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8"/>
      <c r="AC52" s="87">
        <v>0</v>
      </c>
      <c r="AD52" s="88"/>
      <c r="AE52" s="88"/>
      <c r="AF52" s="88"/>
      <c r="AG52" s="88"/>
      <c r="AH52" s="88"/>
      <c r="AI52" s="88"/>
      <c r="AJ52" s="89"/>
      <c r="AK52" s="110">
        <f>635668-44147.8</f>
        <v>591520.19999999995</v>
      </c>
      <c r="AL52" s="111"/>
      <c r="AM52" s="111"/>
      <c r="AN52" s="111"/>
      <c r="AO52" s="111"/>
      <c r="AP52" s="111"/>
      <c r="AQ52" s="111"/>
      <c r="AR52" s="112"/>
      <c r="AS52" s="99">
        <f t="shared" si="0"/>
        <v>591520.19999999995</v>
      </c>
      <c r="AT52" s="100"/>
      <c r="AU52" s="100"/>
      <c r="AV52" s="100"/>
      <c r="AW52" s="100"/>
      <c r="AX52" s="100"/>
      <c r="AY52" s="100"/>
      <c r="AZ52" s="101"/>
      <c r="BA52" s="34"/>
      <c r="BB52" s="35"/>
      <c r="BC52" s="37"/>
      <c r="BD52" s="35"/>
      <c r="BE52" s="35"/>
      <c r="BF52" s="35"/>
      <c r="BG52" s="35"/>
      <c r="BH52" s="35"/>
      <c r="BI52" s="36"/>
      <c r="BJ52" s="36"/>
      <c r="BK52" s="36"/>
      <c r="BL52" s="36"/>
      <c r="BM52" s="36"/>
    </row>
    <row r="53" spans="1:79" s="2" customFormat="1" ht="64.5" customHeight="1" x14ac:dyDescent="0.2">
      <c r="A53" s="74">
        <v>4</v>
      </c>
      <c r="B53" s="75"/>
      <c r="C53" s="76"/>
      <c r="D53" s="96" t="s">
        <v>144</v>
      </c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8"/>
      <c r="AC53" s="87">
        <v>0</v>
      </c>
      <c r="AD53" s="88"/>
      <c r="AE53" s="88"/>
      <c r="AF53" s="88"/>
      <c r="AG53" s="88"/>
      <c r="AH53" s="88"/>
      <c r="AI53" s="88"/>
      <c r="AJ53" s="89"/>
      <c r="AK53" s="110">
        <f>50000+12000-49035</f>
        <v>12965</v>
      </c>
      <c r="AL53" s="111"/>
      <c r="AM53" s="111"/>
      <c r="AN53" s="111"/>
      <c r="AO53" s="111"/>
      <c r="AP53" s="111"/>
      <c r="AQ53" s="111"/>
      <c r="AR53" s="112"/>
      <c r="AS53" s="99">
        <f t="shared" ref="AS53:AS55" si="1">AK53</f>
        <v>12965</v>
      </c>
      <c r="AT53" s="100"/>
      <c r="AU53" s="100"/>
      <c r="AV53" s="100"/>
      <c r="AW53" s="100"/>
      <c r="AX53" s="100"/>
      <c r="AY53" s="100"/>
      <c r="AZ53" s="101"/>
      <c r="BA53" s="34"/>
      <c r="BB53" s="35"/>
      <c r="BC53" s="37"/>
      <c r="BD53" s="35"/>
      <c r="BE53" s="35"/>
      <c r="BF53" s="35"/>
      <c r="BG53" s="35"/>
      <c r="BH53" s="35"/>
      <c r="BI53" s="36"/>
      <c r="BJ53" s="36"/>
      <c r="BK53" s="36"/>
      <c r="BL53" s="36"/>
      <c r="BM53" s="36"/>
    </row>
    <row r="54" spans="1:79" s="2" customFormat="1" ht="47.25" customHeight="1" x14ac:dyDescent="0.2">
      <c r="A54" s="74">
        <v>5</v>
      </c>
      <c r="B54" s="75"/>
      <c r="C54" s="76"/>
      <c r="D54" s="96" t="s">
        <v>145</v>
      </c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8"/>
      <c r="AC54" s="87">
        <v>0</v>
      </c>
      <c r="AD54" s="88"/>
      <c r="AE54" s="88"/>
      <c r="AF54" s="88"/>
      <c r="AG54" s="88"/>
      <c r="AH54" s="88"/>
      <c r="AI54" s="88"/>
      <c r="AJ54" s="89"/>
      <c r="AK54" s="110">
        <f>49035</f>
        <v>49035</v>
      </c>
      <c r="AL54" s="111"/>
      <c r="AM54" s="111"/>
      <c r="AN54" s="111"/>
      <c r="AO54" s="111"/>
      <c r="AP54" s="111"/>
      <c r="AQ54" s="111"/>
      <c r="AR54" s="112"/>
      <c r="AS54" s="99">
        <f t="shared" ref="AS54" si="2">AK54</f>
        <v>49035</v>
      </c>
      <c r="AT54" s="100"/>
      <c r="AU54" s="100"/>
      <c r="AV54" s="100"/>
      <c r="AW54" s="100"/>
      <c r="AX54" s="100"/>
      <c r="AY54" s="100"/>
      <c r="AZ54" s="101"/>
      <c r="BA54" s="34"/>
      <c r="BB54" s="35"/>
      <c r="BC54" s="37"/>
      <c r="BD54" s="35"/>
      <c r="BE54" s="35"/>
      <c r="BF54" s="35"/>
      <c r="BG54" s="35"/>
      <c r="BH54" s="35"/>
      <c r="BI54" s="36"/>
      <c r="BJ54" s="36"/>
      <c r="BK54" s="36"/>
      <c r="BL54" s="36"/>
      <c r="BM54" s="36"/>
    </row>
    <row r="55" spans="1:79" s="2" customFormat="1" ht="35.25" customHeight="1" x14ac:dyDescent="0.2">
      <c r="A55" s="74">
        <v>6</v>
      </c>
      <c r="B55" s="75"/>
      <c r="C55" s="76"/>
      <c r="D55" s="96" t="s">
        <v>133</v>
      </c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8"/>
      <c r="AC55" s="87">
        <v>0</v>
      </c>
      <c r="AD55" s="88"/>
      <c r="AE55" s="88"/>
      <c r="AF55" s="88"/>
      <c r="AG55" s="88"/>
      <c r="AH55" s="88"/>
      <c r="AI55" s="88"/>
      <c r="AJ55" s="89"/>
      <c r="AK55" s="110">
        <f>49500+100</f>
        <v>49600</v>
      </c>
      <c r="AL55" s="111"/>
      <c r="AM55" s="111"/>
      <c r="AN55" s="111"/>
      <c r="AO55" s="111"/>
      <c r="AP55" s="111"/>
      <c r="AQ55" s="111"/>
      <c r="AR55" s="112"/>
      <c r="AS55" s="99">
        <f t="shared" si="1"/>
        <v>49600</v>
      </c>
      <c r="AT55" s="100"/>
      <c r="AU55" s="100"/>
      <c r="AV55" s="100"/>
      <c r="AW55" s="100"/>
      <c r="AX55" s="100"/>
      <c r="AY55" s="100"/>
      <c r="AZ55" s="101"/>
      <c r="BA55" s="34"/>
      <c r="BB55" s="35"/>
      <c r="BC55" s="37"/>
      <c r="BD55" s="35"/>
      <c r="BE55" s="35"/>
      <c r="BF55" s="35"/>
      <c r="BG55" s="35"/>
      <c r="BH55" s="35"/>
      <c r="BI55" s="36"/>
      <c r="BJ55" s="36"/>
      <c r="BK55" s="36"/>
      <c r="BL55" s="36"/>
      <c r="BM55" s="36"/>
    </row>
    <row r="56" spans="1:79" s="2" customFormat="1" ht="15.75" x14ac:dyDescent="0.2">
      <c r="A56" s="74">
        <v>7</v>
      </c>
      <c r="B56" s="75"/>
      <c r="C56" s="76"/>
      <c r="D56" s="96" t="s">
        <v>147</v>
      </c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8"/>
      <c r="AC56" s="87">
        <v>0</v>
      </c>
      <c r="AD56" s="88"/>
      <c r="AE56" s="88"/>
      <c r="AF56" s="88"/>
      <c r="AG56" s="88"/>
      <c r="AH56" s="88"/>
      <c r="AI56" s="88"/>
      <c r="AJ56" s="89"/>
      <c r="AK56" s="110">
        <f>60000-13000</f>
        <v>47000</v>
      </c>
      <c r="AL56" s="111"/>
      <c r="AM56" s="111"/>
      <c r="AN56" s="111"/>
      <c r="AO56" s="111"/>
      <c r="AP56" s="111"/>
      <c r="AQ56" s="111"/>
      <c r="AR56" s="112"/>
      <c r="AS56" s="99">
        <f t="shared" si="0"/>
        <v>47000</v>
      </c>
      <c r="AT56" s="100"/>
      <c r="AU56" s="100"/>
      <c r="AV56" s="100"/>
      <c r="AW56" s="100"/>
      <c r="AX56" s="100"/>
      <c r="AY56" s="100"/>
      <c r="AZ56" s="101"/>
      <c r="BA56" s="34"/>
      <c r="BB56" s="35"/>
      <c r="BC56" s="37"/>
      <c r="BD56" s="35"/>
      <c r="BE56" s="35"/>
      <c r="BF56" s="35"/>
      <c r="BG56" s="35"/>
      <c r="BH56" s="35"/>
      <c r="BI56" s="36"/>
      <c r="BJ56" s="36"/>
      <c r="BK56" s="36"/>
      <c r="BL56" s="36"/>
      <c r="BM56" s="36"/>
    </row>
    <row r="57" spans="1:79" s="2" customFormat="1" ht="19.5" customHeight="1" x14ac:dyDescent="0.2">
      <c r="A57" s="74">
        <v>8</v>
      </c>
      <c r="B57" s="75"/>
      <c r="C57" s="76"/>
      <c r="D57" s="96" t="s">
        <v>117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8"/>
      <c r="AC57" s="87">
        <v>0</v>
      </c>
      <c r="AD57" s="88"/>
      <c r="AE57" s="88"/>
      <c r="AF57" s="88"/>
      <c r="AG57" s="88"/>
      <c r="AH57" s="88"/>
      <c r="AI57" s="88"/>
      <c r="AJ57" s="89"/>
      <c r="AK57" s="110">
        <f>20000-20000</f>
        <v>0</v>
      </c>
      <c r="AL57" s="111"/>
      <c r="AM57" s="111"/>
      <c r="AN57" s="111"/>
      <c r="AO57" s="111"/>
      <c r="AP57" s="111"/>
      <c r="AQ57" s="111"/>
      <c r="AR57" s="112"/>
      <c r="AS57" s="99">
        <f t="shared" si="0"/>
        <v>0</v>
      </c>
      <c r="AT57" s="100"/>
      <c r="AU57" s="100"/>
      <c r="AV57" s="100"/>
      <c r="AW57" s="100"/>
      <c r="AX57" s="100"/>
      <c r="AY57" s="100"/>
      <c r="AZ57" s="101"/>
      <c r="BA57" s="34"/>
      <c r="BB57" s="35"/>
      <c r="BC57" s="37"/>
      <c r="BD57" s="35"/>
      <c r="BE57" s="35"/>
      <c r="BF57" s="35"/>
      <c r="BG57" s="35"/>
      <c r="BH57" s="35"/>
      <c r="BI57" s="36"/>
      <c r="BJ57" s="36"/>
      <c r="BK57" s="36"/>
      <c r="BL57" s="36"/>
      <c r="BM57" s="36"/>
    </row>
    <row r="58" spans="1:79" s="2" customFormat="1" ht="63.75" customHeight="1" x14ac:dyDescent="0.2">
      <c r="A58" s="74">
        <v>9</v>
      </c>
      <c r="B58" s="75"/>
      <c r="C58" s="76"/>
      <c r="D58" s="96" t="s">
        <v>116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8"/>
      <c r="AC58" s="87">
        <v>0</v>
      </c>
      <c r="AD58" s="88"/>
      <c r="AE58" s="88"/>
      <c r="AF58" s="88"/>
      <c r="AG58" s="88"/>
      <c r="AH58" s="88"/>
      <c r="AI58" s="88"/>
      <c r="AJ58" s="89"/>
      <c r="AK58" s="110">
        <f>4976385-4976385</f>
        <v>0</v>
      </c>
      <c r="AL58" s="111"/>
      <c r="AM58" s="111"/>
      <c r="AN58" s="111"/>
      <c r="AO58" s="111"/>
      <c r="AP58" s="111"/>
      <c r="AQ58" s="111"/>
      <c r="AR58" s="112"/>
      <c r="AS58" s="99">
        <f t="shared" si="0"/>
        <v>0</v>
      </c>
      <c r="AT58" s="100"/>
      <c r="AU58" s="100"/>
      <c r="AV58" s="100"/>
      <c r="AW58" s="100"/>
      <c r="AX58" s="100"/>
      <c r="AY58" s="100"/>
      <c r="AZ58" s="101"/>
      <c r="BA58" s="34"/>
      <c r="BB58" s="35"/>
      <c r="BC58" s="37"/>
      <c r="BD58" s="35"/>
      <c r="BE58" s="35"/>
      <c r="BF58" s="35"/>
      <c r="BG58" s="35"/>
      <c r="BH58" s="35"/>
      <c r="BI58" s="36"/>
      <c r="BJ58" s="36"/>
      <c r="BK58" s="36"/>
      <c r="BL58" s="36"/>
      <c r="BM58" s="36"/>
    </row>
    <row r="59" spans="1:79" s="2" customFormat="1" ht="36.75" customHeight="1" x14ac:dyDescent="0.2">
      <c r="A59" s="74">
        <v>10</v>
      </c>
      <c r="B59" s="75"/>
      <c r="C59" s="76"/>
      <c r="D59" s="105" t="s">
        <v>115</v>
      </c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7"/>
      <c r="AC59" s="130">
        <v>0</v>
      </c>
      <c r="AD59" s="131"/>
      <c r="AE59" s="131"/>
      <c r="AF59" s="131"/>
      <c r="AG59" s="131"/>
      <c r="AH59" s="131"/>
      <c r="AI59" s="131"/>
      <c r="AJ59" s="132"/>
      <c r="AK59" s="110">
        <f>1500000-7352.1+2630586</f>
        <v>4123233.9</v>
      </c>
      <c r="AL59" s="111"/>
      <c r="AM59" s="111"/>
      <c r="AN59" s="111"/>
      <c r="AO59" s="111"/>
      <c r="AP59" s="111"/>
      <c r="AQ59" s="111"/>
      <c r="AR59" s="112"/>
      <c r="AS59" s="110">
        <f>AC59+AK59</f>
        <v>4123233.9</v>
      </c>
      <c r="AT59" s="111"/>
      <c r="AU59" s="111"/>
      <c r="AV59" s="111"/>
      <c r="AW59" s="111"/>
      <c r="AX59" s="111"/>
      <c r="AY59" s="111"/>
      <c r="AZ59" s="112"/>
      <c r="BA59" s="34"/>
      <c r="BB59" s="35"/>
      <c r="BC59" s="37"/>
      <c r="BD59" s="35"/>
      <c r="BE59" s="35"/>
      <c r="BF59" s="35"/>
      <c r="BG59" s="35"/>
      <c r="BH59" s="35"/>
      <c r="BI59" s="36"/>
      <c r="BJ59" s="36"/>
      <c r="BK59" s="36"/>
      <c r="BL59" s="36"/>
      <c r="BM59" s="36"/>
    </row>
    <row r="60" spans="1:79" s="2" customFormat="1" ht="35.25" customHeight="1" x14ac:dyDescent="0.2">
      <c r="A60" s="74">
        <v>11</v>
      </c>
      <c r="B60" s="75"/>
      <c r="C60" s="76"/>
      <c r="D60" s="96" t="s">
        <v>119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8"/>
      <c r="AC60" s="87">
        <v>0</v>
      </c>
      <c r="AD60" s="88"/>
      <c r="AE60" s="88"/>
      <c r="AF60" s="88"/>
      <c r="AG60" s="88"/>
      <c r="AH60" s="88"/>
      <c r="AI60" s="88"/>
      <c r="AJ60" s="89"/>
      <c r="AK60" s="110">
        <f>1611000+150000-100000</f>
        <v>1661000</v>
      </c>
      <c r="AL60" s="111"/>
      <c r="AM60" s="111"/>
      <c r="AN60" s="111"/>
      <c r="AO60" s="111"/>
      <c r="AP60" s="111"/>
      <c r="AQ60" s="111"/>
      <c r="AR60" s="112"/>
      <c r="AS60" s="110">
        <f>AK60+AC60</f>
        <v>1661000</v>
      </c>
      <c r="AT60" s="111"/>
      <c r="AU60" s="111"/>
      <c r="AV60" s="111"/>
      <c r="AW60" s="111"/>
      <c r="AX60" s="111"/>
      <c r="AY60" s="111"/>
      <c r="AZ60" s="112"/>
      <c r="BA60" s="34"/>
      <c r="BB60" s="35"/>
      <c r="BC60" s="37"/>
      <c r="BD60" s="35"/>
      <c r="BE60" s="35"/>
      <c r="BF60" s="35"/>
      <c r="BG60" s="35"/>
      <c r="BH60" s="35"/>
      <c r="BI60" s="36"/>
      <c r="BJ60" s="36"/>
      <c r="BK60" s="36"/>
      <c r="BL60" s="36"/>
      <c r="BM60" s="36"/>
    </row>
    <row r="61" spans="1:79" s="2" customFormat="1" ht="15.75" x14ac:dyDescent="0.2">
      <c r="A61" s="74">
        <v>12</v>
      </c>
      <c r="B61" s="75"/>
      <c r="C61" s="76"/>
      <c r="D61" s="96" t="s">
        <v>146</v>
      </c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8"/>
      <c r="AC61" s="87">
        <v>0</v>
      </c>
      <c r="AD61" s="88"/>
      <c r="AE61" s="88"/>
      <c r="AF61" s="88"/>
      <c r="AG61" s="88"/>
      <c r="AH61" s="88"/>
      <c r="AI61" s="88"/>
      <c r="AJ61" s="89"/>
      <c r="AK61" s="110">
        <v>15000</v>
      </c>
      <c r="AL61" s="111"/>
      <c r="AM61" s="111"/>
      <c r="AN61" s="111"/>
      <c r="AO61" s="111"/>
      <c r="AP61" s="111"/>
      <c r="AQ61" s="111"/>
      <c r="AR61" s="112"/>
      <c r="AS61" s="110">
        <f>AK61+AC61</f>
        <v>15000</v>
      </c>
      <c r="AT61" s="111"/>
      <c r="AU61" s="111"/>
      <c r="AV61" s="111"/>
      <c r="AW61" s="111"/>
      <c r="AX61" s="111"/>
      <c r="AY61" s="111"/>
      <c r="AZ61" s="112"/>
      <c r="BA61" s="34"/>
      <c r="BB61" s="35"/>
      <c r="BC61" s="37"/>
      <c r="BD61" s="35"/>
      <c r="BE61" s="35"/>
      <c r="BF61" s="35"/>
      <c r="BG61" s="35"/>
      <c r="BH61" s="35"/>
      <c r="BI61" s="36"/>
      <c r="BJ61" s="36"/>
      <c r="BK61" s="36"/>
      <c r="BL61" s="36"/>
      <c r="BM61" s="36"/>
    </row>
    <row r="62" spans="1:79" s="2" customFormat="1" ht="36" customHeight="1" x14ac:dyDescent="0.2">
      <c r="A62" s="74">
        <v>13</v>
      </c>
      <c r="B62" s="75"/>
      <c r="C62" s="76"/>
      <c r="D62" s="105" t="s">
        <v>120</v>
      </c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7"/>
      <c r="AC62" s="130">
        <v>0</v>
      </c>
      <c r="AD62" s="131"/>
      <c r="AE62" s="131"/>
      <c r="AF62" s="131"/>
      <c r="AG62" s="131"/>
      <c r="AH62" s="131"/>
      <c r="AI62" s="131"/>
      <c r="AJ62" s="132"/>
      <c r="AK62" s="110">
        <f>170000-22642.95</f>
        <v>147357.04999999999</v>
      </c>
      <c r="AL62" s="111"/>
      <c r="AM62" s="111"/>
      <c r="AN62" s="111"/>
      <c r="AO62" s="111"/>
      <c r="AP62" s="111"/>
      <c r="AQ62" s="111"/>
      <c r="AR62" s="112"/>
      <c r="AS62" s="110">
        <f>AC62+AK62</f>
        <v>147357.04999999999</v>
      </c>
      <c r="AT62" s="111"/>
      <c r="AU62" s="111"/>
      <c r="AV62" s="111"/>
      <c r="AW62" s="111"/>
      <c r="AX62" s="111"/>
      <c r="AY62" s="111"/>
      <c r="AZ62" s="112"/>
      <c r="BA62" s="34"/>
      <c r="BB62" s="35"/>
      <c r="BC62" s="37"/>
      <c r="BD62" s="35"/>
      <c r="BE62" s="35"/>
      <c r="BF62" s="35"/>
      <c r="BG62" s="35"/>
      <c r="BH62" s="35"/>
      <c r="BI62" s="36"/>
      <c r="BJ62" s="36"/>
      <c r="BK62" s="36"/>
      <c r="BL62" s="36"/>
      <c r="BM62" s="36"/>
    </row>
    <row r="63" spans="1:79" s="2" customFormat="1" ht="15.75" x14ac:dyDescent="0.2">
      <c r="A63" s="74">
        <v>14</v>
      </c>
      <c r="B63" s="75"/>
      <c r="C63" s="76"/>
      <c r="D63" s="105" t="s">
        <v>148</v>
      </c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7"/>
      <c r="AC63" s="130">
        <v>0</v>
      </c>
      <c r="AD63" s="131"/>
      <c r="AE63" s="131"/>
      <c r="AF63" s="131"/>
      <c r="AG63" s="131"/>
      <c r="AH63" s="131"/>
      <c r="AI63" s="131"/>
      <c r="AJ63" s="132"/>
      <c r="AK63" s="110">
        <f>120000+25000+24500+500000</f>
        <v>669500</v>
      </c>
      <c r="AL63" s="111"/>
      <c r="AM63" s="111"/>
      <c r="AN63" s="111"/>
      <c r="AO63" s="111"/>
      <c r="AP63" s="111"/>
      <c r="AQ63" s="111"/>
      <c r="AR63" s="112"/>
      <c r="AS63" s="110">
        <f>AK63+AC63</f>
        <v>669500</v>
      </c>
      <c r="AT63" s="111"/>
      <c r="AU63" s="111"/>
      <c r="AV63" s="111"/>
      <c r="AW63" s="111"/>
      <c r="AX63" s="111"/>
      <c r="AY63" s="111"/>
      <c r="AZ63" s="112"/>
      <c r="BA63" s="3"/>
      <c r="BB63" s="3"/>
      <c r="BC63" s="3"/>
      <c r="BD63" s="3"/>
      <c r="BE63" s="3"/>
      <c r="BF63" s="3"/>
      <c r="BG63" s="3"/>
      <c r="BH63" s="3"/>
      <c r="BI63" s="36"/>
      <c r="BJ63" s="36"/>
      <c r="BK63" s="36"/>
      <c r="BL63" s="36"/>
      <c r="BM63" s="36"/>
    </row>
    <row r="64" spans="1:79" s="2" customFormat="1" ht="19.5" customHeight="1" x14ac:dyDescent="0.2">
      <c r="A64" s="153"/>
      <c r="B64" s="153"/>
      <c r="C64" s="153"/>
      <c r="D64" s="191" t="s">
        <v>102</v>
      </c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3"/>
      <c r="AC64" s="109">
        <v>0</v>
      </c>
      <c r="AD64" s="109"/>
      <c r="AE64" s="109"/>
      <c r="AF64" s="109"/>
      <c r="AG64" s="109"/>
      <c r="AH64" s="109"/>
      <c r="AI64" s="109"/>
      <c r="AJ64" s="109"/>
      <c r="AK64" s="109">
        <f>SUM(AK50:AR63)</f>
        <v>11651072.15</v>
      </c>
      <c r="AL64" s="109"/>
      <c r="AM64" s="109"/>
      <c r="AN64" s="109"/>
      <c r="AO64" s="109"/>
      <c r="AP64" s="109"/>
      <c r="AQ64" s="109"/>
      <c r="AR64" s="109"/>
      <c r="AS64" s="109">
        <f>SUM(AS50:AZ63)</f>
        <v>11651072.15</v>
      </c>
      <c r="AT64" s="109"/>
      <c r="AU64" s="109"/>
      <c r="AV64" s="109"/>
      <c r="AW64" s="109"/>
      <c r="AX64" s="109"/>
      <c r="AY64" s="109"/>
      <c r="AZ64" s="109"/>
      <c r="BA64" s="148"/>
      <c r="BB64" s="148"/>
      <c r="BC64" s="148"/>
      <c r="BD64" s="148"/>
      <c r="BE64" s="148"/>
      <c r="BF64" s="148"/>
      <c r="BG64" s="148"/>
      <c r="BH64" s="148"/>
      <c r="BI64" s="36"/>
      <c r="BJ64" s="36"/>
      <c r="BK64" s="36"/>
      <c r="BL64" s="36"/>
      <c r="BM64" s="36"/>
      <c r="CA64" s="2" t="s">
        <v>15</v>
      </c>
    </row>
    <row r="65" spans="1:79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39"/>
      <c r="BB65" s="39"/>
      <c r="BC65" s="39"/>
      <c r="BD65" s="39"/>
      <c r="BE65" s="39"/>
      <c r="BF65" s="39"/>
      <c r="BG65" s="39"/>
      <c r="BH65" s="39"/>
      <c r="BI65" s="7"/>
      <c r="BJ65" s="7"/>
      <c r="BK65" s="7"/>
      <c r="BL65" s="7"/>
      <c r="BM65" s="7"/>
    </row>
    <row r="66" spans="1:79" ht="15.75" customHeight="1" x14ac:dyDescent="0.2">
      <c r="A66" s="152" t="s">
        <v>43</v>
      </c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  <c r="BG66" s="152"/>
      <c r="BH66" s="152"/>
      <c r="BI66" s="152"/>
      <c r="BJ66" s="152"/>
      <c r="BK66" s="152"/>
      <c r="BL66" s="152"/>
      <c r="BM66" s="7"/>
    </row>
    <row r="67" spans="1:79" ht="15" customHeight="1" x14ac:dyDescent="0.2">
      <c r="A67" s="166" t="s">
        <v>51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6"/>
      <c r="AT67" s="166"/>
      <c r="AU67" s="166"/>
      <c r="AV67" s="166"/>
      <c r="AW67" s="166"/>
      <c r="AX67" s="166"/>
      <c r="AY67" s="166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7"/>
    </row>
    <row r="68" spans="1:79" ht="15.95" customHeight="1" x14ac:dyDescent="0.2">
      <c r="A68" s="104" t="s">
        <v>29</v>
      </c>
      <c r="B68" s="104"/>
      <c r="C68" s="104"/>
      <c r="D68" s="90" t="s">
        <v>35</v>
      </c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2"/>
      <c r="AB68" s="104" t="s">
        <v>30</v>
      </c>
      <c r="AC68" s="104"/>
      <c r="AD68" s="104"/>
      <c r="AE68" s="104"/>
      <c r="AF68" s="104"/>
      <c r="AG68" s="104"/>
      <c r="AH68" s="104"/>
      <c r="AI68" s="104"/>
      <c r="AJ68" s="104" t="s">
        <v>31</v>
      </c>
      <c r="AK68" s="104"/>
      <c r="AL68" s="104"/>
      <c r="AM68" s="104"/>
      <c r="AN68" s="104"/>
      <c r="AO68" s="104"/>
      <c r="AP68" s="104"/>
      <c r="AQ68" s="104"/>
      <c r="AR68" s="104" t="s">
        <v>28</v>
      </c>
      <c r="AS68" s="104"/>
      <c r="AT68" s="104"/>
      <c r="AU68" s="104"/>
      <c r="AV68" s="104"/>
      <c r="AW68" s="104"/>
      <c r="AX68" s="104"/>
      <c r="AY68" s="104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</row>
    <row r="69" spans="1:79" ht="29.1" customHeight="1" x14ac:dyDescent="0.2">
      <c r="A69" s="104"/>
      <c r="B69" s="104"/>
      <c r="C69" s="104"/>
      <c r="D69" s="93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5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  <c r="AV69" s="104"/>
      <c r="AW69" s="104"/>
      <c r="AX69" s="104"/>
      <c r="AY69" s="104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</row>
    <row r="70" spans="1:79" ht="15.75" customHeight="1" x14ac:dyDescent="0.2">
      <c r="A70" s="104">
        <v>1</v>
      </c>
      <c r="B70" s="104"/>
      <c r="C70" s="104"/>
      <c r="D70" s="77">
        <v>2</v>
      </c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9"/>
      <c r="AB70" s="104">
        <v>3</v>
      </c>
      <c r="AC70" s="104"/>
      <c r="AD70" s="104"/>
      <c r="AE70" s="104"/>
      <c r="AF70" s="104"/>
      <c r="AG70" s="104"/>
      <c r="AH70" s="104"/>
      <c r="AI70" s="104"/>
      <c r="AJ70" s="104">
        <v>4</v>
      </c>
      <c r="AK70" s="104"/>
      <c r="AL70" s="104"/>
      <c r="AM70" s="104"/>
      <c r="AN70" s="104"/>
      <c r="AO70" s="104"/>
      <c r="AP70" s="104"/>
      <c r="AQ70" s="104"/>
      <c r="AR70" s="104">
        <v>5</v>
      </c>
      <c r="AS70" s="104"/>
      <c r="AT70" s="104"/>
      <c r="AU70" s="104"/>
      <c r="AV70" s="104"/>
      <c r="AW70" s="104"/>
      <c r="AX70" s="104"/>
      <c r="AY70" s="104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</row>
    <row r="71" spans="1:79" ht="12.75" hidden="1" customHeight="1" x14ac:dyDescent="0.2">
      <c r="A71" s="157" t="s">
        <v>7</v>
      </c>
      <c r="B71" s="157"/>
      <c r="C71" s="157"/>
      <c r="D71" s="113" t="s">
        <v>8</v>
      </c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5"/>
      <c r="AB71" s="195" t="s">
        <v>9</v>
      </c>
      <c r="AC71" s="195"/>
      <c r="AD71" s="195"/>
      <c r="AE71" s="195"/>
      <c r="AF71" s="195"/>
      <c r="AG71" s="195"/>
      <c r="AH71" s="195"/>
      <c r="AI71" s="195"/>
      <c r="AJ71" s="195" t="s">
        <v>10</v>
      </c>
      <c r="AK71" s="195"/>
      <c r="AL71" s="195"/>
      <c r="AM71" s="195"/>
      <c r="AN71" s="195"/>
      <c r="AO71" s="195"/>
      <c r="AP71" s="195"/>
      <c r="AQ71" s="195"/>
      <c r="AR71" s="195" t="s">
        <v>11</v>
      </c>
      <c r="AS71" s="195"/>
      <c r="AT71" s="195"/>
      <c r="AU71" s="195"/>
      <c r="AV71" s="195"/>
      <c r="AW71" s="195"/>
      <c r="AX71" s="195"/>
      <c r="AY71" s="195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CA71" s="1" t="s">
        <v>16</v>
      </c>
    </row>
    <row r="72" spans="1:79" ht="21" customHeight="1" x14ac:dyDescent="0.2">
      <c r="A72" s="74"/>
      <c r="B72" s="75"/>
      <c r="C72" s="76"/>
      <c r="D72" s="77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194"/>
      <c r="AC72" s="194"/>
      <c r="AD72" s="194"/>
      <c r="AE72" s="194"/>
      <c r="AF72" s="194"/>
      <c r="AG72" s="194"/>
      <c r="AH72" s="194"/>
      <c r="AI72" s="194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</row>
    <row r="73" spans="1:79" s="2" customFormat="1" ht="17.25" customHeight="1" x14ac:dyDescent="0.2">
      <c r="A73" s="153"/>
      <c r="B73" s="153"/>
      <c r="C73" s="153"/>
      <c r="D73" s="102" t="s">
        <v>28</v>
      </c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96"/>
      <c r="AC73" s="196"/>
      <c r="AD73" s="196"/>
      <c r="AE73" s="196"/>
      <c r="AF73" s="196"/>
      <c r="AG73" s="196"/>
      <c r="AH73" s="196"/>
      <c r="AI73" s="196"/>
      <c r="AJ73" s="109">
        <f>SUM(AJ72:AQ72)</f>
        <v>0</v>
      </c>
      <c r="AK73" s="109"/>
      <c r="AL73" s="109"/>
      <c r="AM73" s="109"/>
      <c r="AN73" s="109"/>
      <c r="AO73" s="109"/>
      <c r="AP73" s="109"/>
      <c r="AQ73" s="109"/>
      <c r="AR73" s="109">
        <f>AB73+AJ73</f>
        <v>0</v>
      </c>
      <c r="AS73" s="109"/>
      <c r="AT73" s="109"/>
      <c r="AU73" s="109"/>
      <c r="AV73" s="109"/>
      <c r="AW73" s="109"/>
      <c r="AX73" s="109"/>
      <c r="AY73" s="109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CA73" s="2" t="s">
        <v>17</v>
      </c>
    </row>
    <row r="74" spans="1:79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</row>
    <row r="75" spans="1:79" ht="26.25" customHeight="1" x14ac:dyDescent="0.2">
      <c r="A75" s="176" t="s">
        <v>44</v>
      </c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76"/>
      <c r="AK75" s="176"/>
      <c r="AL75" s="176"/>
      <c r="AM75" s="176"/>
      <c r="AN75" s="176"/>
      <c r="AO75" s="176"/>
      <c r="AP75" s="176"/>
      <c r="AQ75" s="176"/>
      <c r="AR75" s="176"/>
      <c r="AS75" s="176"/>
      <c r="AT75" s="176"/>
      <c r="AU75" s="176"/>
      <c r="AV75" s="176"/>
      <c r="AW75" s="176"/>
      <c r="AX75" s="176"/>
      <c r="AY75" s="176"/>
      <c r="AZ75" s="176"/>
      <c r="BA75" s="176"/>
      <c r="BB75" s="176"/>
      <c r="BC75" s="176"/>
      <c r="BD75" s="176"/>
      <c r="BE75" s="176"/>
      <c r="BF75" s="176"/>
      <c r="BG75" s="176"/>
      <c r="BH75" s="176"/>
      <c r="BI75" s="176"/>
      <c r="BJ75" s="176"/>
      <c r="BK75" s="176"/>
      <c r="BL75" s="176"/>
      <c r="BM75" s="7"/>
    </row>
    <row r="76" spans="1:79" ht="30" customHeight="1" x14ac:dyDescent="0.2">
      <c r="A76" s="104" t="s">
        <v>29</v>
      </c>
      <c r="B76" s="104"/>
      <c r="C76" s="104"/>
      <c r="D76" s="104"/>
      <c r="E76" s="104"/>
      <c r="F76" s="104"/>
      <c r="G76" s="77" t="s">
        <v>67</v>
      </c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9"/>
      <c r="Z76" s="104" t="s">
        <v>3</v>
      </c>
      <c r="AA76" s="104"/>
      <c r="AB76" s="104"/>
      <c r="AC76" s="104"/>
      <c r="AD76" s="104"/>
      <c r="AE76" s="104" t="s">
        <v>2</v>
      </c>
      <c r="AF76" s="104"/>
      <c r="AG76" s="104"/>
      <c r="AH76" s="104"/>
      <c r="AI76" s="104"/>
      <c r="AJ76" s="104"/>
      <c r="AK76" s="104"/>
      <c r="AL76" s="104"/>
      <c r="AM76" s="104"/>
      <c r="AN76" s="104"/>
      <c r="AO76" s="77" t="s">
        <v>30</v>
      </c>
      <c r="AP76" s="78"/>
      <c r="AQ76" s="78"/>
      <c r="AR76" s="78"/>
      <c r="AS76" s="78"/>
      <c r="AT76" s="78"/>
      <c r="AU76" s="78"/>
      <c r="AV76" s="79"/>
      <c r="AW76" s="77" t="s">
        <v>31</v>
      </c>
      <c r="AX76" s="78"/>
      <c r="AY76" s="78"/>
      <c r="AZ76" s="78"/>
      <c r="BA76" s="78"/>
      <c r="BB76" s="78"/>
      <c r="BC76" s="78"/>
      <c r="BD76" s="79"/>
      <c r="BE76" s="77" t="s">
        <v>28</v>
      </c>
      <c r="BF76" s="78"/>
      <c r="BG76" s="78"/>
      <c r="BH76" s="78"/>
      <c r="BI76" s="78"/>
      <c r="BJ76" s="78"/>
      <c r="BK76" s="78"/>
      <c r="BL76" s="79"/>
      <c r="BM76" s="7"/>
    </row>
    <row r="77" spans="1:79" ht="15.75" customHeight="1" x14ac:dyDescent="0.2">
      <c r="A77" s="104">
        <v>1</v>
      </c>
      <c r="B77" s="104"/>
      <c r="C77" s="104"/>
      <c r="D77" s="104"/>
      <c r="E77" s="104"/>
      <c r="F77" s="104"/>
      <c r="G77" s="77">
        <v>2</v>
      </c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9"/>
      <c r="Z77" s="104">
        <v>3</v>
      </c>
      <c r="AA77" s="104"/>
      <c r="AB77" s="104"/>
      <c r="AC77" s="104"/>
      <c r="AD77" s="104"/>
      <c r="AE77" s="104">
        <v>4</v>
      </c>
      <c r="AF77" s="104"/>
      <c r="AG77" s="104"/>
      <c r="AH77" s="104"/>
      <c r="AI77" s="104"/>
      <c r="AJ77" s="104"/>
      <c r="AK77" s="104"/>
      <c r="AL77" s="104"/>
      <c r="AM77" s="104"/>
      <c r="AN77" s="104"/>
      <c r="AO77" s="104">
        <v>5</v>
      </c>
      <c r="AP77" s="104"/>
      <c r="AQ77" s="104"/>
      <c r="AR77" s="104"/>
      <c r="AS77" s="104"/>
      <c r="AT77" s="104"/>
      <c r="AU77" s="104"/>
      <c r="AV77" s="104"/>
      <c r="AW77" s="104">
        <v>6</v>
      </c>
      <c r="AX77" s="104"/>
      <c r="AY77" s="104"/>
      <c r="AZ77" s="104"/>
      <c r="BA77" s="104"/>
      <c r="BB77" s="104"/>
      <c r="BC77" s="104"/>
      <c r="BD77" s="104"/>
      <c r="BE77" s="104">
        <v>7</v>
      </c>
      <c r="BF77" s="104"/>
      <c r="BG77" s="104"/>
      <c r="BH77" s="104"/>
      <c r="BI77" s="104"/>
      <c r="BJ77" s="104"/>
      <c r="BK77" s="104"/>
      <c r="BL77" s="104"/>
      <c r="BM77" s="7"/>
    </row>
    <row r="78" spans="1:79" ht="12.75" hidden="1" customHeight="1" x14ac:dyDescent="0.2">
      <c r="A78" s="157" t="s">
        <v>34</v>
      </c>
      <c r="B78" s="157"/>
      <c r="C78" s="157"/>
      <c r="D78" s="157"/>
      <c r="E78" s="157"/>
      <c r="F78" s="157"/>
      <c r="G78" s="113" t="s">
        <v>8</v>
      </c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5"/>
      <c r="Z78" s="157" t="s">
        <v>20</v>
      </c>
      <c r="AA78" s="157"/>
      <c r="AB78" s="157"/>
      <c r="AC78" s="157"/>
      <c r="AD78" s="157"/>
      <c r="AE78" s="150" t="s">
        <v>33</v>
      </c>
      <c r="AF78" s="150"/>
      <c r="AG78" s="150"/>
      <c r="AH78" s="150"/>
      <c r="AI78" s="150"/>
      <c r="AJ78" s="150"/>
      <c r="AK78" s="150"/>
      <c r="AL78" s="150"/>
      <c r="AM78" s="150"/>
      <c r="AN78" s="113"/>
      <c r="AO78" s="149" t="s">
        <v>9</v>
      </c>
      <c r="AP78" s="149"/>
      <c r="AQ78" s="149"/>
      <c r="AR78" s="149"/>
      <c r="AS78" s="149"/>
      <c r="AT78" s="149"/>
      <c r="AU78" s="149"/>
      <c r="AV78" s="149"/>
      <c r="AW78" s="149" t="s">
        <v>32</v>
      </c>
      <c r="AX78" s="149"/>
      <c r="AY78" s="149"/>
      <c r="AZ78" s="149"/>
      <c r="BA78" s="149"/>
      <c r="BB78" s="149"/>
      <c r="BC78" s="149"/>
      <c r="BD78" s="149"/>
      <c r="BE78" s="149" t="s">
        <v>11</v>
      </c>
      <c r="BF78" s="149"/>
      <c r="BG78" s="149"/>
      <c r="BH78" s="149"/>
      <c r="BI78" s="149"/>
      <c r="BJ78" s="149"/>
      <c r="BK78" s="149"/>
      <c r="BL78" s="149"/>
      <c r="BM78" s="7"/>
      <c r="CA78" s="1" t="s">
        <v>18</v>
      </c>
    </row>
    <row r="79" spans="1:79" ht="12.75" customHeight="1" x14ac:dyDescent="0.2">
      <c r="A79" s="185" t="s">
        <v>83</v>
      </c>
      <c r="B79" s="186"/>
      <c r="C79" s="186"/>
      <c r="D79" s="186"/>
      <c r="E79" s="186"/>
      <c r="F79" s="187"/>
      <c r="G79" s="81" t="s">
        <v>68</v>
      </c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3"/>
      <c r="Z79" s="74"/>
      <c r="AA79" s="75"/>
      <c r="AB79" s="75"/>
      <c r="AC79" s="75"/>
      <c r="AD79" s="76"/>
      <c r="AE79" s="74"/>
      <c r="AF79" s="75"/>
      <c r="AG79" s="75"/>
      <c r="AH79" s="75"/>
      <c r="AI79" s="75"/>
      <c r="AJ79" s="75"/>
      <c r="AK79" s="75"/>
      <c r="AL79" s="75"/>
      <c r="AM79" s="75"/>
      <c r="AN79" s="76"/>
      <c r="AO79" s="87"/>
      <c r="AP79" s="88"/>
      <c r="AQ79" s="88"/>
      <c r="AR79" s="88"/>
      <c r="AS79" s="88"/>
      <c r="AT79" s="88"/>
      <c r="AU79" s="88"/>
      <c r="AV79" s="89"/>
      <c r="AW79" s="87"/>
      <c r="AX79" s="88"/>
      <c r="AY79" s="88"/>
      <c r="AZ79" s="88"/>
      <c r="BA79" s="88"/>
      <c r="BB79" s="88"/>
      <c r="BC79" s="88"/>
      <c r="BD79" s="89"/>
      <c r="BE79" s="87"/>
      <c r="BF79" s="88"/>
      <c r="BG79" s="88"/>
      <c r="BH79" s="88"/>
      <c r="BI79" s="88"/>
      <c r="BJ79" s="88"/>
      <c r="BK79" s="88"/>
      <c r="BL79" s="89"/>
      <c r="BM79" s="7"/>
      <c r="CA79" s="1" t="s">
        <v>19</v>
      </c>
    </row>
    <row r="80" spans="1:79" ht="10.5" customHeight="1" x14ac:dyDescent="0.2">
      <c r="A80" s="188"/>
      <c r="B80" s="189"/>
      <c r="C80" s="189"/>
      <c r="D80" s="189"/>
      <c r="E80" s="189"/>
      <c r="F80" s="190"/>
      <c r="G80" s="84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6"/>
      <c r="Z80" s="40"/>
      <c r="AA80" s="41"/>
      <c r="AB80" s="41"/>
      <c r="AC80" s="41"/>
      <c r="AD80" s="42"/>
      <c r="AE80" s="40"/>
      <c r="AF80" s="41"/>
      <c r="AG80" s="41"/>
      <c r="AH80" s="41"/>
      <c r="AI80" s="41"/>
      <c r="AJ80" s="41"/>
      <c r="AK80" s="41"/>
      <c r="AL80" s="41"/>
      <c r="AM80" s="41"/>
      <c r="AN80" s="42"/>
      <c r="AO80" s="4"/>
      <c r="AP80" s="5"/>
      <c r="AQ80" s="5"/>
      <c r="AR80" s="5"/>
      <c r="AS80" s="5"/>
      <c r="AT80" s="5"/>
      <c r="AU80" s="5"/>
      <c r="AV80" s="6"/>
      <c r="AW80" s="4"/>
      <c r="AX80" s="5"/>
      <c r="AY80" s="5"/>
      <c r="AZ80" s="5"/>
      <c r="BA80" s="5"/>
      <c r="BB80" s="5"/>
      <c r="BC80" s="5"/>
      <c r="BD80" s="6"/>
      <c r="BE80" s="4"/>
      <c r="BF80" s="5"/>
      <c r="BG80" s="5"/>
      <c r="BH80" s="5"/>
      <c r="BI80" s="5"/>
      <c r="BJ80" s="5"/>
      <c r="BK80" s="5"/>
      <c r="BL80" s="6"/>
      <c r="BM80" s="7"/>
    </row>
    <row r="81" spans="1:65" ht="16.5" customHeight="1" x14ac:dyDescent="0.2">
      <c r="A81" s="65" t="s">
        <v>82</v>
      </c>
      <c r="B81" s="66"/>
      <c r="C81" s="66"/>
      <c r="D81" s="66"/>
      <c r="E81" s="66"/>
      <c r="F81" s="67"/>
      <c r="G81" s="68" t="s">
        <v>56</v>
      </c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70"/>
      <c r="Z81" s="74"/>
      <c r="AA81" s="75"/>
      <c r="AB81" s="75"/>
      <c r="AC81" s="75"/>
      <c r="AD81" s="76"/>
      <c r="AE81" s="74"/>
      <c r="AF81" s="75"/>
      <c r="AG81" s="75"/>
      <c r="AH81" s="75"/>
      <c r="AI81" s="75"/>
      <c r="AJ81" s="75"/>
      <c r="AK81" s="75"/>
      <c r="AL81" s="75"/>
      <c r="AM81" s="75"/>
      <c r="AN81" s="76"/>
      <c r="AO81" s="130"/>
      <c r="AP81" s="131"/>
      <c r="AQ81" s="131"/>
      <c r="AR81" s="131"/>
      <c r="AS81" s="131"/>
      <c r="AT81" s="131"/>
      <c r="AU81" s="131"/>
      <c r="AV81" s="132"/>
      <c r="AW81" s="130"/>
      <c r="AX81" s="131"/>
      <c r="AY81" s="131"/>
      <c r="AZ81" s="131"/>
      <c r="BA81" s="131"/>
      <c r="BB81" s="131"/>
      <c r="BC81" s="131"/>
      <c r="BD81" s="132"/>
      <c r="BE81" s="130"/>
      <c r="BF81" s="131"/>
      <c r="BG81" s="131"/>
      <c r="BH81" s="131"/>
      <c r="BI81" s="131"/>
      <c r="BJ81" s="131"/>
      <c r="BK81" s="131"/>
      <c r="BL81" s="132"/>
      <c r="BM81" s="7"/>
    </row>
    <row r="82" spans="1:65" ht="48.75" customHeight="1" x14ac:dyDescent="0.2">
      <c r="A82" s="65" t="s">
        <v>84</v>
      </c>
      <c r="B82" s="66"/>
      <c r="C82" s="66"/>
      <c r="D82" s="66"/>
      <c r="E82" s="66"/>
      <c r="F82" s="67"/>
      <c r="G82" s="71" t="s">
        <v>69</v>
      </c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3"/>
      <c r="Z82" s="116" t="s">
        <v>70</v>
      </c>
      <c r="AA82" s="117"/>
      <c r="AB82" s="117"/>
      <c r="AC82" s="117"/>
      <c r="AD82" s="118"/>
      <c r="AE82" s="116" t="s">
        <v>149</v>
      </c>
      <c r="AF82" s="117"/>
      <c r="AG82" s="117"/>
      <c r="AH82" s="117"/>
      <c r="AI82" s="117"/>
      <c r="AJ82" s="117"/>
      <c r="AK82" s="117"/>
      <c r="AL82" s="117"/>
      <c r="AM82" s="117"/>
      <c r="AN82" s="118"/>
      <c r="AO82" s="99"/>
      <c r="AP82" s="100"/>
      <c r="AQ82" s="100"/>
      <c r="AR82" s="100"/>
      <c r="AS82" s="100"/>
      <c r="AT82" s="100"/>
      <c r="AU82" s="100"/>
      <c r="AV82" s="101"/>
      <c r="AW82" s="99">
        <f>2094.861+4255.139+635.668+1500-4255.139-7.352-44.147+50+12+1500+49.5+0.1+3320.586</f>
        <v>9111.2160000000003</v>
      </c>
      <c r="AX82" s="100"/>
      <c r="AY82" s="100"/>
      <c r="AZ82" s="100"/>
      <c r="BA82" s="100"/>
      <c r="BB82" s="100"/>
      <c r="BC82" s="100"/>
      <c r="BD82" s="101"/>
      <c r="BE82" s="99">
        <f>AO82+AW82</f>
        <v>9111.2160000000003</v>
      </c>
      <c r="BF82" s="100"/>
      <c r="BG82" s="100"/>
      <c r="BH82" s="100"/>
      <c r="BI82" s="100"/>
      <c r="BJ82" s="100"/>
      <c r="BK82" s="100"/>
      <c r="BL82" s="101"/>
      <c r="BM82" s="7"/>
    </row>
    <row r="83" spans="1:65" ht="15.75" x14ac:dyDescent="0.25">
      <c r="A83" s="65" t="s">
        <v>85</v>
      </c>
      <c r="B83" s="66"/>
      <c r="C83" s="66"/>
      <c r="D83" s="66"/>
      <c r="E83" s="66"/>
      <c r="F83" s="67"/>
      <c r="G83" s="68" t="s">
        <v>57</v>
      </c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70"/>
      <c r="Z83" s="68" t="s">
        <v>60</v>
      </c>
      <c r="AA83" s="119"/>
      <c r="AB83" s="119"/>
      <c r="AC83" s="119"/>
      <c r="AD83" s="120"/>
      <c r="AE83" s="68" t="s">
        <v>60</v>
      </c>
      <c r="AF83" s="119"/>
      <c r="AG83" s="119"/>
      <c r="AH83" s="119"/>
      <c r="AI83" s="119"/>
      <c r="AJ83" s="119"/>
      <c r="AK83" s="119"/>
      <c r="AL83" s="119"/>
      <c r="AM83" s="119"/>
      <c r="AN83" s="120"/>
      <c r="AO83" s="145"/>
      <c r="AP83" s="146"/>
      <c r="AQ83" s="146"/>
      <c r="AR83" s="146"/>
      <c r="AS83" s="146"/>
      <c r="AT83" s="146"/>
      <c r="AU83" s="146"/>
      <c r="AV83" s="147"/>
      <c r="AW83" s="130"/>
      <c r="AX83" s="131"/>
      <c r="AY83" s="131"/>
      <c r="AZ83" s="131"/>
      <c r="BA83" s="131"/>
      <c r="BB83" s="131"/>
      <c r="BC83" s="131"/>
      <c r="BD83" s="132"/>
      <c r="BE83" s="124"/>
      <c r="BF83" s="125"/>
      <c r="BG83" s="125"/>
      <c r="BH83" s="125"/>
      <c r="BI83" s="125"/>
      <c r="BJ83" s="125"/>
      <c r="BK83" s="125"/>
      <c r="BL83" s="126"/>
      <c r="BM83" s="7"/>
    </row>
    <row r="84" spans="1:65" ht="23.25" customHeight="1" x14ac:dyDescent="0.2">
      <c r="A84" s="65" t="s">
        <v>86</v>
      </c>
      <c r="B84" s="66"/>
      <c r="C84" s="66"/>
      <c r="D84" s="66"/>
      <c r="E84" s="66"/>
      <c r="F84" s="67"/>
      <c r="G84" s="80" t="s">
        <v>71</v>
      </c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116" t="s">
        <v>58</v>
      </c>
      <c r="AA84" s="117"/>
      <c r="AB84" s="117"/>
      <c r="AC84" s="117"/>
      <c r="AD84" s="118"/>
      <c r="AE84" s="116" t="s">
        <v>118</v>
      </c>
      <c r="AF84" s="117"/>
      <c r="AG84" s="117"/>
      <c r="AH84" s="117"/>
      <c r="AI84" s="117"/>
      <c r="AJ84" s="117"/>
      <c r="AK84" s="117"/>
      <c r="AL84" s="117"/>
      <c r="AM84" s="117"/>
      <c r="AN84" s="118"/>
      <c r="AO84" s="124"/>
      <c r="AP84" s="125"/>
      <c r="AQ84" s="125"/>
      <c r="AR84" s="125"/>
      <c r="AS84" s="125"/>
      <c r="AT84" s="125"/>
      <c r="AU84" s="125"/>
      <c r="AV84" s="126"/>
      <c r="AW84" s="124">
        <v>7</v>
      </c>
      <c r="AX84" s="125"/>
      <c r="AY84" s="125"/>
      <c r="AZ84" s="125"/>
      <c r="BA84" s="125"/>
      <c r="BB84" s="125"/>
      <c r="BC84" s="125"/>
      <c r="BD84" s="126"/>
      <c r="BE84" s="124">
        <f>AO84+AW84</f>
        <v>7</v>
      </c>
      <c r="BF84" s="125"/>
      <c r="BG84" s="125"/>
      <c r="BH84" s="125"/>
      <c r="BI84" s="125"/>
      <c r="BJ84" s="125"/>
      <c r="BK84" s="125"/>
      <c r="BL84" s="126"/>
      <c r="BM84" s="7"/>
    </row>
    <row r="85" spans="1:65" ht="15.75" x14ac:dyDescent="0.2">
      <c r="A85" s="65" t="s">
        <v>87</v>
      </c>
      <c r="B85" s="66"/>
      <c r="C85" s="66"/>
      <c r="D85" s="66"/>
      <c r="E85" s="66"/>
      <c r="F85" s="67"/>
      <c r="G85" s="68" t="s">
        <v>59</v>
      </c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70"/>
      <c r="Z85" s="68" t="s">
        <v>60</v>
      </c>
      <c r="AA85" s="119"/>
      <c r="AB85" s="119"/>
      <c r="AC85" s="119"/>
      <c r="AD85" s="120"/>
      <c r="AE85" s="68" t="s">
        <v>60</v>
      </c>
      <c r="AF85" s="119"/>
      <c r="AG85" s="119"/>
      <c r="AH85" s="119"/>
      <c r="AI85" s="119"/>
      <c r="AJ85" s="119"/>
      <c r="AK85" s="119"/>
      <c r="AL85" s="119"/>
      <c r="AM85" s="119"/>
      <c r="AN85" s="120"/>
      <c r="AO85" s="130"/>
      <c r="AP85" s="131"/>
      <c r="AQ85" s="131"/>
      <c r="AR85" s="131"/>
      <c r="AS85" s="131"/>
      <c r="AT85" s="131"/>
      <c r="AU85" s="131"/>
      <c r="AV85" s="132"/>
      <c r="AW85" s="130"/>
      <c r="AX85" s="131"/>
      <c r="AY85" s="131"/>
      <c r="AZ85" s="131"/>
      <c r="BA85" s="131"/>
      <c r="BB85" s="131"/>
      <c r="BC85" s="131"/>
      <c r="BD85" s="132"/>
      <c r="BE85" s="124"/>
      <c r="BF85" s="125"/>
      <c r="BG85" s="125"/>
      <c r="BH85" s="125"/>
      <c r="BI85" s="125"/>
      <c r="BJ85" s="125"/>
      <c r="BK85" s="125"/>
      <c r="BL85" s="126"/>
      <c r="BM85" s="7"/>
    </row>
    <row r="86" spans="1:65" ht="36.75" customHeight="1" x14ac:dyDescent="0.2">
      <c r="A86" s="65" t="s">
        <v>88</v>
      </c>
      <c r="B86" s="66"/>
      <c r="C86" s="66"/>
      <c r="D86" s="66"/>
      <c r="E86" s="66"/>
      <c r="F86" s="67"/>
      <c r="G86" s="71" t="s">
        <v>72</v>
      </c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3"/>
      <c r="Z86" s="116" t="s">
        <v>73</v>
      </c>
      <c r="AA86" s="117"/>
      <c r="AB86" s="117"/>
      <c r="AC86" s="117"/>
      <c r="AD86" s="118"/>
      <c r="AE86" s="116" t="s">
        <v>74</v>
      </c>
      <c r="AF86" s="117"/>
      <c r="AG86" s="117"/>
      <c r="AH86" s="117"/>
      <c r="AI86" s="117"/>
      <c r="AJ86" s="117"/>
      <c r="AK86" s="117"/>
      <c r="AL86" s="117"/>
      <c r="AM86" s="117"/>
      <c r="AN86" s="118"/>
      <c r="AO86" s="124"/>
      <c r="AP86" s="125"/>
      <c r="AQ86" s="125"/>
      <c r="AR86" s="125"/>
      <c r="AS86" s="125"/>
      <c r="AT86" s="125"/>
      <c r="AU86" s="125"/>
      <c r="AV86" s="126"/>
      <c r="AW86" s="99">
        <f>AW82/AW84</f>
        <v>1301.6022857142857</v>
      </c>
      <c r="AX86" s="100"/>
      <c r="AY86" s="100"/>
      <c r="AZ86" s="100"/>
      <c r="BA86" s="100"/>
      <c r="BB86" s="100"/>
      <c r="BC86" s="100"/>
      <c r="BD86" s="101"/>
      <c r="BE86" s="99">
        <f>AO86+AW86</f>
        <v>1301.6022857142857</v>
      </c>
      <c r="BF86" s="100"/>
      <c r="BG86" s="100"/>
      <c r="BH86" s="100"/>
      <c r="BI86" s="100"/>
      <c r="BJ86" s="100"/>
      <c r="BK86" s="100"/>
      <c r="BL86" s="101"/>
      <c r="BM86" s="7"/>
    </row>
    <row r="87" spans="1:65" ht="15.75" x14ac:dyDescent="0.2">
      <c r="A87" s="65" t="s">
        <v>89</v>
      </c>
      <c r="B87" s="66"/>
      <c r="C87" s="66"/>
      <c r="D87" s="66"/>
      <c r="E87" s="66"/>
      <c r="F87" s="67"/>
      <c r="G87" s="68" t="s">
        <v>61</v>
      </c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70"/>
      <c r="Z87" s="74"/>
      <c r="AA87" s="75"/>
      <c r="AB87" s="75"/>
      <c r="AC87" s="75"/>
      <c r="AD87" s="76"/>
      <c r="AE87" s="74"/>
      <c r="AF87" s="75"/>
      <c r="AG87" s="75"/>
      <c r="AH87" s="75"/>
      <c r="AI87" s="75"/>
      <c r="AJ87" s="75"/>
      <c r="AK87" s="75"/>
      <c r="AL87" s="75"/>
      <c r="AM87" s="75"/>
      <c r="AN87" s="76"/>
      <c r="AO87" s="87"/>
      <c r="AP87" s="88"/>
      <c r="AQ87" s="88"/>
      <c r="AR87" s="88"/>
      <c r="AS87" s="88"/>
      <c r="AT87" s="88"/>
      <c r="AU87" s="88"/>
      <c r="AV87" s="89"/>
      <c r="AW87" s="87"/>
      <c r="AX87" s="88"/>
      <c r="AY87" s="88"/>
      <c r="AZ87" s="88"/>
      <c r="BA87" s="88"/>
      <c r="BB87" s="88"/>
      <c r="BC87" s="88"/>
      <c r="BD87" s="89"/>
      <c r="BE87" s="87"/>
      <c r="BF87" s="88"/>
      <c r="BG87" s="88"/>
      <c r="BH87" s="88"/>
      <c r="BI87" s="88"/>
      <c r="BJ87" s="88"/>
      <c r="BK87" s="88"/>
      <c r="BL87" s="89"/>
      <c r="BM87" s="7"/>
    </row>
    <row r="88" spans="1:65" ht="33.75" customHeight="1" x14ac:dyDescent="0.2">
      <c r="A88" s="65" t="s">
        <v>90</v>
      </c>
      <c r="B88" s="66"/>
      <c r="C88" s="66"/>
      <c r="D88" s="66"/>
      <c r="E88" s="66"/>
      <c r="F88" s="67"/>
      <c r="G88" s="71" t="s">
        <v>75</v>
      </c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3"/>
      <c r="Z88" s="116" t="s">
        <v>62</v>
      </c>
      <c r="AA88" s="117"/>
      <c r="AB88" s="117"/>
      <c r="AC88" s="117"/>
      <c r="AD88" s="118"/>
      <c r="AE88" s="116" t="s">
        <v>76</v>
      </c>
      <c r="AF88" s="117"/>
      <c r="AG88" s="117"/>
      <c r="AH88" s="117"/>
      <c r="AI88" s="117"/>
      <c r="AJ88" s="117"/>
      <c r="AK88" s="117"/>
      <c r="AL88" s="117"/>
      <c r="AM88" s="117"/>
      <c r="AN88" s="118"/>
      <c r="AO88" s="124"/>
      <c r="AP88" s="125"/>
      <c r="AQ88" s="125"/>
      <c r="AR88" s="125"/>
      <c r="AS88" s="125"/>
      <c r="AT88" s="125"/>
      <c r="AU88" s="125"/>
      <c r="AV88" s="126"/>
      <c r="AW88" s="127">
        <f>5727.1/AW82</f>
        <v>0.62857691004142591</v>
      </c>
      <c r="AX88" s="128"/>
      <c r="AY88" s="128"/>
      <c r="AZ88" s="128"/>
      <c r="BA88" s="128"/>
      <c r="BB88" s="128"/>
      <c r="BC88" s="128"/>
      <c r="BD88" s="129"/>
      <c r="BE88" s="127">
        <f>AW88</f>
        <v>0.62857691004142591</v>
      </c>
      <c r="BF88" s="128"/>
      <c r="BG88" s="128"/>
      <c r="BH88" s="128"/>
      <c r="BI88" s="128"/>
      <c r="BJ88" s="128"/>
      <c r="BK88" s="128"/>
      <c r="BL88" s="129"/>
      <c r="BM88" s="7"/>
    </row>
    <row r="89" spans="1:65" ht="15.75" x14ac:dyDescent="0.2">
      <c r="A89" s="121" t="s">
        <v>91</v>
      </c>
      <c r="B89" s="122"/>
      <c r="C89" s="122"/>
      <c r="D89" s="122"/>
      <c r="E89" s="122"/>
      <c r="F89" s="123"/>
      <c r="G89" s="68" t="s">
        <v>77</v>
      </c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70"/>
      <c r="Z89" s="40"/>
      <c r="AA89" s="41"/>
      <c r="AB89" s="41"/>
      <c r="AC89" s="41"/>
      <c r="AD89" s="42"/>
      <c r="AE89" s="56"/>
      <c r="AF89" s="57"/>
      <c r="AG89" s="57"/>
      <c r="AH89" s="57"/>
      <c r="AI89" s="57"/>
      <c r="AJ89" s="57"/>
      <c r="AK89" s="57"/>
      <c r="AL89" s="57"/>
      <c r="AM89" s="57"/>
      <c r="AN89" s="58"/>
      <c r="AO89" s="59"/>
      <c r="AP89" s="60"/>
      <c r="AQ89" s="60"/>
      <c r="AR89" s="60"/>
      <c r="AS89" s="60"/>
      <c r="AT89" s="60"/>
      <c r="AU89" s="60"/>
      <c r="AV89" s="61"/>
      <c r="AW89" s="62"/>
      <c r="AX89" s="63"/>
      <c r="AY89" s="63"/>
      <c r="AZ89" s="63"/>
      <c r="BA89" s="63"/>
      <c r="BB89" s="63"/>
      <c r="BC89" s="63"/>
      <c r="BD89" s="64"/>
      <c r="BE89" s="62"/>
      <c r="BF89" s="63"/>
      <c r="BG89" s="63"/>
      <c r="BH89" s="63"/>
      <c r="BI89" s="63"/>
      <c r="BJ89" s="63"/>
      <c r="BK89" s="63"/>
      <c r="BL89" s="64"/>
      <c r="BM89" s="7"/>
    </row>
    <row r="90" spans="1:65" ht="19.5" customHeight="1" x14ac:dyDescent="0.2">
      <c r="A90" s="65" t="s">
        <v>92</v>
      </c>
      <c r="B90" s="66"/>
      <c r="C90" s="66"/>
      <c r="D90" s="66"/>
      <c r="E90" s="66"/>
      <c r="F90" s="67"/>
      <c r="G90" s="68" t="s">
        <v>56</v>
      </c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70"/>
      <c r="Z90" s="74"/>
      <c r="AA90" s="75"/>
      <c r="AB90" s="75"/>
      <c r="AC90" s="75"/>
      <c r="AD90" s="76"/>
      <c r="AE90" s="74"/>
      <c r="AF90" s="75"/>
      <c r="AG90" s="75"/>
      <c r="AH90" s="75"/>
      <c r="AI90" s="75"/>
      <c r="AJ90" s="75"/>
      <c r="AK90" s="75"/>
      <c r="AL90" s="75"/>
      <c r="AM90" s="75"/>
      <c r="AN90" s="76"/>
      <c r="AO90" s="130"/>
      <c r="AP90" s="131"/>
      <c r="AQ90" s="131"/>
      <c r="AR90" s="131"/>
      <c r="AS90" s="131"/>
      <c r="AT90" s="131"/>
      <c r="AU90" s="131"/>
      <c r="AV90" s="132"/>
      <c r="AW90" s="130"/>
      <c r="AX90" s="131"/>
      <c r="AY90" s="131"/>
      <c r="AZ90" s="131"/>
      <c r="BA90" s="131"/>
      <c r="BB90" s="131"/>
      <c r="BC90" s="131"/>
      <c r="BD90" s="132"/>
      <c r="BE90" s="130"/>
      <c r="BF90" s="131"/>
      <c r="BG90" s="131"/>
      <c r="BH90" s="131"/>
      <c r="BI90" s="131"/>
      <c r="BJ90" s="131"/>
      <c r="BK90" s="131"/>
      <c r="BL90" s="132"/>
      <c r="BM90" s="7"/>
    </row>
    <row r="91" spans="1:65" ht="33.75" customHeight="1" x14ac:dyDescent="0.2">
      <c r="A91" s="65" t="s">
        <v>93</v>
      </c>
      <c r="B91" s="66"/>
      <c r="C91" s="66"/>
      <c r="D91" s="66"/>
      <c r="E91" s="66"/>
      <c r="F91" s="67"/>
      <c r="G91" s="71" t="s">
        <v>78</v>
      </c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3"/>
      <c r="Z91" s="116" t="s">
        <v>70</v>
      </c>
      <c r="AA91" s="117"/>
      <c r="AB91" s="117"/>
      <c r="AC91" s="117"/>
      <c r="AD91" s="118"/>
      <c r="AE91" s="116" t="s">
        <v>134</v>
      </c>
      <c r="AF91" s="117"/>
      <c r="AG91" s="117"/>
      <c r="AH91" s="117"/>
      <c r="AI91" s="117"/>
      <c r="AJ91" s="117"/>
      <c r="AK91" s="117"/>
      <c r="AL91" s="117"/>
      <c r="AM91" s="117"/>
      <c r="AN91" s="118"/>
      <c r="AO91" s="99"/>
      <c r="AP91" s="100"/>
      <c r="AQ91" s="100"/>
      <c r="AR91" s="100"/>
      <c r="AS91" s="100"/>
      <c r="AT91" s="100"/>
      <c r="AU91" s="100"/>
      <c r="AV91" s="101"/>
      <c r="AW91" s="197">
        <f>20+1200+60+4976.385-1200+170+120-4976.385+25+24.5+500-22.643-13-20</f>
        <v>863.85699999999997</v>
      </c>
      <c r="AX91" s="198"/>
      <c r="AY91" s="198"/>
      <c r="AZ91" s="198"/>
      <c r="BA91" s="198"/>
      <c r="BB91" s="198"/>
      <c r="BC91" s="198"/>
      <c r="BD91" s="199"/>
      <c r="BE91" s="197">
        <f>AO91+AW91</f>
        <v>863.85699999999997</v>
      </c>
      <c r="BF91" s="198"/>
      <c r="BG91" s="198"/>
      <c r="BH91" s="198"/>
      <c r="BI91" s="198"/>
      <c r="BJ91" s="198"/>
      <c r="BK91" s="198"/>
      <c r="BL91" s="199"/>
      <c r="BM91" s="7"/>
    </row>
    <row r="92" spans="1:65" ht="15.75" x14ac:dyDescent="0.25">
      <c r="A92" s="65" t="s">
        <v>94</v>
      </c>
      <c r="B92" s="66"/>
      <c r="C92" s="66"/>
      <c r="D92" s="66"/>
      <c r="E92" s="66"/>
      <c r="F92" s="67"/>
      <c r="G92" s="68" t="s">
        <v>57</v>
      </c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70"/>
      <c r="Z92" s="68" t="s">
        <v>60</v>
      </c>
      <c r="AA92" s="119"/>
      <c r="AB92" s="119"/>
      <c r="AC92" s="119"/>
      <c r="AD92" s="120"/>
      <c r="AE92" s="68" t="s">
        <v>101</v>
      </c>
      <c r="AF92" s="119"/>
      <c r="AG92" s="119"/>
      <c r="AH92" s="119"/>
      <c r="AI92" s="119"/>
      <c r="AJ92" s="119"/>
      <c r="AK92" s="119"/>
      <c r="AL92" s="119"/>
      <c r="AM92" s="119"/>
      <c r="AN92" s="120"/>
      <c r="AO92" s="145"/>
      <c r="AP92" s="146"/>
      <c r="AQ92" s="146"/>
      <c r="AR92" s="146"/>
      <c r="AS92" s="146"/>
      <c r="AT92" s="146"/>
      <c r="AU92" s="146"/>
      <c r="AV92" s="147"/>
      <c r="AW92" s="130"/>
      <c r="AX92" s="131"/>
      <c r="AY92" s="131"/>
      <c r="AZ92" s="131"/>
      <c r="BA92" s="131"/>
      <c r="BB92" s="131"/>
      <c r="BC92" s="131"/>
      <c r="BD92" s="132"/>
      <c r="BE92" s="124">
        <f>AO92</f>
        <v>0</v>
      </c>
      <c r="BF92" s="125"/>
      <c r="BG92" s="125"/>
      <c r="BH92" s="125"/>
      <c r="BI92" s="125"/>
      <c r="BJ92" s="125"/>
      <c r="BK92" s="125"/>
      <c r="BL92" s="126"/>
      <c r="BM92" s="7"/>
    </row>
    <row r="93" spans="1:65" ht="30.75" customHeight="1" x14ac:dyDescent="0.2">
      <c r="A93" s="65" t="s">
        <v>99</v>
      </c>
      <c r="B93" s="66"/>
      <c r="C93" s="66"/>
      <c r="D93" s="66"/>
      <c r="E93" s="66"/>
      <c r="F93" s="67"/>
      <c r="G93" s="80" t="s">
        <v>79</v>
      </c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116" t="s">
        <v>58</v>
      </c>
      <c r="AA93" s="117"/>
      <c r="AB93" s="117"/>
      <c r="AC93" s="117"/>
      <c r="AD93" s="118"/>
      <c r="AE93" s="116" t="s">
        <v>118</v>
      </c>
      <c r="AF93" s="117"/>
      <c r="AG93" s="117"/>
      <c r="AH93" s="117"/>
      <c r="AI93" s="117"/>
      <c r="AJ93" s="117"/>
      <c r="AK93" s="117"/>
      <c r="AL93" s="117"/>
      <c r="AM93" s="117"/>
      <c r="AN93" s="118"/>
      <c r="AO93" s="124"/>
      <c r="AP93" s="125"/>
      <c r="AQ93" s="125"/>
      <c r="AR93" s="125"/>
      <c r="AS93" s="125"/>
      <c r="AT93" s="125"/>
      <c r="AU93" s="125"/>
      <c r="AV93" s="126"/>
      <c r="AW93" s="124">
        <v>3</v>
      </c>
      <c r="AX93" s="125"/>
      <c r="AY93" s="125"/>
      <c r="AZ93" s="125"/>
      <c r="BA93" s="125"/>
      <c r="BB93" s="125"/>
      <c r="BC93" s="125"/>
      <c r="BD93" s="126"/>
      <c r="BE93" s="124">
        <f>AO93+AW93</f>
        <v>3</v>
      </c>
      <c r="BF93" s="125"/>
      <c r="BG93" s="125"/>
      <c r="BH93" s="125"/>
      <c r="BI93" s="125"/>
      <c r="BJ93" s="125"/>
      <c r="BK93" s="125"/>
      <c r="BL93" s="126"/>
      <c r="BM93" s="7"/>
    </row>
    <row r="94" spans="1:65" ht="15.75" x14ac:dyDescent="0.2">
      <c r="A94" s="65" t="s">
        <v>97</v>
      </c>
      <c r="B94" s="66"/>
      <c r="C94" s="66"/>
      <c r="D94" s="66"/>
      <c r="E94" s="66"/>
      <c r="F94" s="67"/>
      <c r="G94" s="68" t="s">
        <v>59</v>
      </c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70"/>
      <c r="Z94" s="68" t="s">
        <v>60</v>
      </c>
      <c r="AA94" s="119"/>
      <c r="AB94" s="119"/>
      <c r="AC94" s="119"/>
      <c r="AD94" s="120"/>
      <c r="AE94" s="68" t="s">
        <v>60</v>
      </c>
      <c r="AF94" s="119"/>
      <c r="AG94" s="119"/>
      <c r="AH94" s="119"/>
      <c r="AI94" s="119"/>
      <c r="AJ94" s="119"/>
      <c r="AK94" s="119"/>
      <c r="AL94" s="119"/>
      <c r="AM94" s="119"/>
      <c r="AN94" s="120"/>
      <c r="AO94" s="130"/>
      <c r="AP94" s="131"/>
      <c r="AQ94" s="131"/>
      <c r="AR94" s="131"/>
      <c r="AS94" s="131"/>
      <c r="AT94" s="131"/>
      <c r="AU94" s="131"/>
      <c r="AV94" s="132"/>
      <c r="AW94" s="130"/>
      <c r="AX94" s="131"/>
      <c r="AY94" s="131"/>
      <c r="AZ94" s="131"/>
      <c r="BA94" s="131"/>
      <c r="BB94" s="131"/>
      <c r="BC94" s="131"/>
      <c r="BD94" s="132"/>
      <c r="BE94" s="124"/>
      <c r="BF94" s="125"/>
      <c r="BG94" s="125"/>
      <c r="BH94" s="125"/>
      <c r="BI94" s="125"/>
      <c r="BJ94" s="125"/>
      <c r="BK94" s="125"/>
      <c r="BL94" s="126"/>
      <c r="BM94" s="7"/>
    </row>
    <row r="95" spans="1:65" ht="37.5" customHeight="1" x14ac:dyDescent="0.2">
      <c r="A95" s="65" t="s">
        <v>98</v>
      </c>
      <c r="B95" s="66"/>
      <c r="C95" s="66"/>
      <c r="D95" s="66"/>
      <c r="E95" s="66"/>
      <c r="F95" s="67"/>
      <c r="G95" s="71" t="s">
        <v>80</v>
      </c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3"/>
      <c r="Z95" s="116" t="s">
        <v>73</v>
      </c>
      <c r="AA95" s="117"/>
      <c r="AB95" s="117"/>
      <c r="AC95" s="117"/>
      <c r="AD95" s="118"/>
      <c r="AE95" s="116" t="s">
        <v>74</v>
      </c>
      <c r="AF95" s="117"/>
      <c r="AG95" s="117"/>
      <c r="AH95" s="117"/>
      <c r="AI95" s="117"/>
      <c r="AJ95" s="117"/>
      <c r="AK95" s="117"/>
      <c r="AL95" s="117"/>
      <c r="AM95" s="117"/>
      <c r="AN95" s="118"/>
      <c r="AO95" s="124"/>
      <c r="AP95" s="125"/>
      <c r="AQ95" s="125"/>
      <c r="AR95" s="125"/>
      <c r="AS95" s="125"/>
      <c r="AT95" s="125"/>
      <c r="AU95" s="125"/>
      <c r="AV95" s="126"/>
      <c r="AW95" s="99">
        <f>AW91/AW93</f>
        <v>287.95233333333334</v>
      </c>
      <c r="AX95" s="100"/>
      <c r="AY95" s="100"/>
      <c r="AZ95" s="100"/>
      <c r="BA95" s="100"/>
      <c r="BB95" s="100"/>
      <c r="BC95" s="100"/>
      <c r="BD95" s="101"/>
      <c r="BE95" s="99">
        <f>AO95+AW95</f>
        <v>287.95233333333334</v>
      </c>
      <c r="BF95" s="100"/>
      <c r="BG95" s="100"/>
      <c r="BH95" s="100"/>
      <c r="BI95" s="100"/>
      <c r="BJ95" s="100"/>
      <c r="BK95" s="100"/>
      <c r="BL95" s="101"/>
      <c r="BM95" s="7"/>
    </row>
    <row r="96" spans="1:65" ht="15.75" x14ac:dyDescent="0.2">
      <c r="A96" s="65" t="s">
        <v>95</v>
      </c>
      <c r="B96" s="66"/>
      <c r="C96" s="66"/>
      <c r="D96" s="66"/>
      <c r="E96" s="66"/>
      <c r="F96" s="67"/>
      <c r="G96" s="68" t="s">
        <v>61</v>
      </c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70"/>
      <c r="Z96" s="74"/>
      <c r="AA96" s="75"/>
      <c r="AB96" s="75"/>
      <c r="AC96" s="75"/>
      <c r="AD96" s="76"/>
      <c r="AE96" s="74"/>
      <c r="AF96" s="75"/>
      <c r="AG96" s="75"/>
      <c r="AH96" s="75"/>
      <c r="AI96" s="75"/>
      <c r="AJ96" s="75"/>
      <c r="AK96" s="75"/>
      <c r="AL96" s="75"/>
      <c r="AM96" s="75"/>
      <c r="AN96" s="76"/>
      <c r="AO96" s="87"/>
      <c r="AP96" s="88"/>
      <c r="AQ96" s="88"/>
      <c r="AR96" s="88"/>
      <c r="AS96" s="88"/>
      <c r="AT96" s="88"/>
      <c r="AU96" s="88"/>
      <c r="AV96" s="89"/>
      <c r="AW96" s="87"/>
      <c r="AX96" s="88"/>
      <c r="AY96" s="88"/>
      <c r="AZ96" s="88"/>
      <c r="BA96" s="88"/>
      <c r="BB96" s="88"/>
      <c r="BC96" s="88"/>
      <c r="BD96" s="89"/>
      <c r="BE96" s="87"/>
      <c r="BF96" s="88"/>
      <c r="BG96" s="88"/>
      <c r="BH96" s="88"/>
      <c r="BI96" s="88"/>
      <c r="BJ96" s="88"/>
      <c r="BK96" s="88"/>
      <c r="BL96" s="89"/>
      <c r="BM96" s="7"/>
    </row>
    <row r="97" spans="1:65" ht="34.5" customHeight="1" x14ac:dyDescent="0.2">
      <c r="A97" s="65" t="s">
        <v>96</v>
      </c>
      <c r="B97" s="66"/>
      <c r="C97" s="66"/>
      <c r="D97" s="66"/>
      <c r="E97" s="66"/>
      <c r="F97" s="67"/>
      <c r="G97" s="71" t="s">
        <v>75</v>
      </c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3"/>
      <c r="Z97" s="116" t="s">
        <v>62</v>
      </c>
      <c r="AA97" s="117"/>
      <c r="AB97" s="117"/>
      <c r="AC97" s="117"/>
      <c r="AD97" s="118"/>
      <c r="AE97" s="116" t="s">
        <v>76</v>
      </c>
      <c r="AF97" s="117"/>
      <c r="AG97" s="117"/>
      <c r="AH97" s="117"/>
      <c r="AI97" s="117"/>
      <c r="AJ97" s="117"/>
      <c r="AK97" s="117"/>
      <c r="AL97" s="117"/>
      <c r="AM97" s="117"/>
      <c r="AN97" s="118"/>
      <c r="AO97" s="124"/>
      <c r="AP97" s="125"/>
      <c r="AQ97" s="125"/>
      <c r="AR97" s="125"/>
      <c r="AS97" s="125"/>
      <c r="AT97" s="125"/>
      <c r="AU97" s="125"/>
      <c r="AV97" s="126"/>
      <c r="AW97" s="142">
        <f>323.166/AW91</f>
        <v>0.37409663867978149</v>
      </c>
      <c r="AX97" s="143"/>
      <c r="AY97" s="143"/>
      <c r="AZ97" s="143"/>
      <c r="BA97" s="143"/>
      <c r="BB97" s="143"/>
      <c r="BC97" s="143"/>
      <c r="BD97" s="144"/>
      <c r="BE97" s="142">
        <f>AW97</f>
        <v>0.37409663867978149</v>
      </c>
      <c r="BF97" s="143"/>
      <c r="BG97" s="143"/>
      <c r="BH97" s="143"/>
      <c r="BI97" s="143"/>
      <c r="BJ97" s="143"/>
      <c r="BK97" s="143"/>
      <c r="BL97" s="144"/>
      <c r="BM97" s="7"/>
    </row>
    <row r="98" spans="1:65" ht="30" customHeight="1" x14ac:dyDescent="0.2">
      <c r="A98" s="121" t="s">
        <v>121</v>
      </c>
      <c r="B98" s="122"/>
      <c r="C98" s="122"/>
      <c r="D98" s="122"/>
      <c r="E98" s="122"/>
      <c r="F98" s="123"/>
      <c r="G98" s="68" t="s">
        <v>131</v>
      </c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70"/>
      <c r="Z98" s="40"/>
      <c r="AA98" s="41"/>
      <c r="AB98" s="41"/>
      <c r="AC98" s="41"/>
      <c r="AD98" s="42"/>
      <c r="AE98" s="40"/>
      <c r="AF98" s="41"/>
      <c r="AG98" s="41"/>
      <c r="AH98" s="41"/>
      <c r="AI98" s="41"/>
      <c r="AJ98" s="41"/>
      <c r="AK98" s="41"/>
      <c r="AL98" s="41"/>
      <c r="AM98" s="41"/>
      <c r="AN98" s="42"/>
      <c r="AO98" s="4"/>
      <c r="AP98" s="5"/>
      <c r="AQ98" s="5"/>
      <c r="AR98" s="5"/>
      <c r="AS98" s="5"/>
      <c r="AT98" s="5"/>
      <c r="AU98" s="5"/>
      <c r="AV98" s="6"/>
      <c r="AW98" s="4"/>
      <c r="AX98" s="5"/>
      <c r="AY98" s="5"/>
      <c r="AZ98" s="5"/>
      <c r="BA98" s="5"/>
      <c r="BB98" s="5"/>
      <c r="BC98" s="5"/>
      <c r="BD98" s="6"/>
      <c r="BE98" s="4"/>
      <c r="BF98" s="5"/>
      <c r="BG98" s="5"/>
      <c r="BH98" s="5"/>
      <c r="BI98" s="5"/>
      <c r="BJ98" s="5"/>
      <c r="BK98" s="5"/>
      <c r="BL98" s="6"/>
      <c r="BM98" s="7"/>
    </row>
    <row r="99" spans="1:65" ht="15.75" x14ac:dyDescent="0.2">
      <c r="A99" s="65" t="s">
        <v>122</v>
      </c>
      <c r="B99" s="66"/>
      <c r="C99" s="66"/>
      <c r="D99" s="66"/>
      <c r="E99" s="66"/>
      <c r="F99" s="67"/>
      <c r="G99" s="68" t="s">
        <v>56</v>
      </c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70"/>
      <c r="Z99" s="74"/>
      <c r="AA99" s="75"/>
      <c r="AB99" s="75"/>
      <c r="AC99" s="75"/>
      <c r="AD99" s="76"/>
      <c r="AE99" s="74"/>
      <c r="AF99" s="75"/>
      <c r="AG99" s="75"/>
      <c r="AH99" s="75"/>
      <c r="AI99" s="75"/>
      <c r="AJ99" s="75"/>
      <c r="AK99" s="75"/>
      <c r="AL99" s="75"/>
      <c r="AM99" s="75"/>
      <c r="AN99" s="76"/>
      <c r="AO99" s="130"/>
      <c r="AP99" s="131"/>
      <c r="AQ99" s="131"/>
      <c r="AR99" s="131"/>
      <c r="AS99" s="131"/>
      <c r="AT99" s="131"/>
      <c r="AU99" s="131"/>
      <c r="AV99" s="132"/>
      <c r="AW99" s="130"/>
      <c r="AX99" s="131"/>
      <c r="AY99" s="131"/>
      <c r="AZ99" s="131"/>
      <c r="BA99" s="131"/>
      <c r="BB99" s="131"/>
      <c r="BC99" s="131"/>
      <c r="BD99" s="132"/>
      <c r="BE99" s="130"/>
      <c r="BF99" s="131"/>
      <c r="BG99" s="131"/>
      <c r="BH99" s="131"/>
      <c r="BI99" s="131"/>
      <c r="BJ99" s="131"/>
      <c r="BK99" s="131"/>
      <c r="BL99" s="132"/>
      <c r="BM99" s="7"/>
    </row>
    <row r="100" spans="1:65" ht="38.25" customHeight="1" x14ac:dyDescent="0.2">
      <c r="A100" s="65" t="s">
        <v>123</v>
      </c>
      <c r="B100" s="66"/>
      <c r="C100" s="66"/>
      <c r="D100" s="66"/>
      <c r="E100" s="66"/>
      <c r="F100" s="67"/>
      <c r="G100" s="71" t="s">
        <v>130</v>
      </c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3"/>
      <c r="Z100" s="116" t="s">
        <v>70</v>
      </c>
      <c r="AA100" s="117"/>
      <c r="AB100" s="117"/>
      <c r="AC100" s="117"/>
      <c r="AD100" s="118"/>
      <c r="AE100" s="116" t="s">
        <v>132</v>
      </c>
      <c r="AF100" s="117"/>
      <c r="AG100" s="117"/>
      <c r="AH100" s="117"/>
      <c r="AI100" s="117"/>
      <c r="AJ100" s="117"/>
      <c r="AK100" s="117"/>
      <c r="AL100" s="117"/>
      <c r="AM100" s="117"/>
      <c r="AN100" s="118"/>
      <c r="AO100" s="99"/>
      <c r="AP100" s="100"/>
      <c r="AQ100" s="100"/>
      <c r="AR100" s="100"/>
      <c r="AS100" s="100"/>
      <c r="AT100" s="100"/>
      <c r="AU100" s="100"/>
      <c r="AV100" s="101"/>
      <c r="AW100" s="133">
        <f>1761+15-100</f>
        <v>1676</v>
      </c>
      <c r="AX100" s="134"/>
      <c r="AY100" s="134"/>
      <c r="AZ100" s="134"/>
      <c r="BA100" s="134"/>
      <c r="BB100" s="134"/>
      <c r="BC100" s="134"/>
      <c r="BD100" s="135"/>
      <c r="BE100" s="99">
        <f>AO100+AW100</f>
        <v>1676</v>
      </c>
      <c r="BF100" s="100"/>
      <c r="BG100" s="100"/>
      <c r="BH100" s="100"/>
      <c r="BI100" s="100"/>
      <c r="BJ100" s="100"/>
      <c r="BK100" s="100"/>
      <c r="BL100" s="101"/>
      <c r="BM100" s="7"/>
    </row>
    <row r="101" spans="1:65" ht="15.75" x14ac:dyDescent="0.25">
      <c r="A101" s="65" t="s">
        <v>124</v>
      </c>
      <c r="B101" s="66"/>
      <c r="C101" s="66"/>
      <c r="D101" s="66"/>
      <c r="E101" s="66"/>
      <c r="F101" s="67"/>
      <c r="G101" s="68" t="s">
        <v>57</v>
      </c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70"/>
      <c r="Z101" s="68" t="s">
        <v>60</v>
      </c>
      <c r="AA101" s="119"/>
      <c r="AB101" s="119"/>
      <c r="AC101" s="119"/>
      <c r="AD101" s="120"/>
      <c r="AE101" s="68" t="s">
        <v>101</v>
      </c>
      <c r="AF101" s="119"/>
      <c r="AG101" s="119"/>
      <c r="AH101" s="119"/>
      <c r="AI101" s="119"/>
      <c r="AJ101" s="119"/>
      <c r="AK101" s="119"/>
      <c r="AL101" s="119"/>
      <c r="AM101" s="119"/>
      <c r="AN101" s="120"/>
      <c r="AO101" s="145"/>
      <c r="AP101" s="146"/>
      <c r="AQ101" s="146"/>
      <c r="AR101" s="146"/>
      <c r="AS101" s="146"/>
      <c r="AT101" s="146"/>
      <c r="AU101" s="146"/>
      <c r="AV101" s="147"/>
      <c r="AW101" s="130"/>
      <c r="AX101" s="131"/>
      <c r="AY101" s="131"/>
      <c r="AZ101" s="131"/>
      <c r="BA101" s="131"/>
      <c r="BB101" s="131"/>
      <c r="BC101" s="131"/>
      <c r="BD101" s="132"/>
      <c r="BE101" s="124">
        <f>AO101</f>
        <v>0</v>
      </c>
      <c r="BF101" s="125"/>
      <c r="BG101" s="125"/>
      <c r="BH101" s="125"/>
      <c r="BI101" s="125"/>
      <c r="BJ101" s="125"/>
      <c r="BK101" s="125"/>
      <c r="BL101" s="126"/>
      <c r="BM101" s="7"/>
    </row>
    <row r="102" spans="1:65" ht="20.25" customHeight="1" x14ac:dyDescent="0.2">
      <c r="A102" s="65" t="s">
        <v>125</v>
      </c>
      <c r="B102" s="66"/>
      <c r="C102" s="66"/>
      <c r="D102" s="66"/>
      <c r="E102" s="66"/>
      <c r="F102" s="67"/>
      <c r="G102" s="80" t="s">
        <v>79</v>
      </c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116" t="s">
        <v>58</v>
      </c>
      <c r="AA102" s="117"/>
      <c r="AB102" s="117"/>
      <c r="AC102" s="117"/>
      <c r="AD102" s="118"/>
      <c r="AE102" s="116" t="s">
        <v>118</v>
      </c>
      <c r="AF102" s="117"/>
      <c r="AG102" s="117"/>
      <c r="AH102" s="117"/>
      <c r="AI102" s="117"/>
      <c r="AJ102" s="117"/>
      <c r="AK102" s="117"/>
      <c r="AL102" s="117"/>
      <c r="AM102" s="117"/>
      <c r="AN102" s="118"/>
      <c r="AO102" s="124"/>
      <c r="AP102" s="125"/>
      <c r="AQ102" s="125"/>
      <c r="AR102" s="125"/>
      <c r="AS102" s="125"/>
      <c r="AT102" s="125"/>
      <c r="AU102" s="125"/>
      <c r="AV102" s="126"/>
      <c r="AW102" s="124">
        <v>2</v>
      </c>
      <c r="AX102" s="125"/>
      <c r="AY102" s="125"/>
      <c r="AZ102" s="125"/>
      <c r="BA102" s="125"/>
      <c r="BB102" s="125"/>
      <c r="BC102" s="125"/>
      <c r="BD102" s="126"/>
      <c r="BE102" s="124">
        <f>AO102+AW102</f>
        <v>2</v>
      </c>
      <c r="BF102" s="125"/>
      <c r="BG102" s="125"/>
      <c r="BH102" s="125"/>
      <c r="BI102" s="125"/>
      <c r="BJ102" s="125"/>
      <c r="BK102" s="125"/>
      <c r="BL102" s="126"/>
      <c r="BM102" s="7"/>
    </row>
    <row r="103" spans="1:65" ht="15.75" x14ac:dyDescent="0.2">
      <c r="A103" s="65" t="s">
        <v>126</v>
      </c>
      <c r="B103" s="66"/>
      <c r="C103" s="66"/>
      <c r="D103" s="66"/>
      <c r="E103" s="66"/>
      <c r="F103" s="67"/>
      <c r="G103" s="68" t="s">
        <v>59</v>
      </c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70"/>
      <c r="Z103" s="68" t="s">
        <v>60</v>
      </c>
      <c r="AA103" s="119"/>
      <c r="AB103" s="119"/>
      <c r="AC103" s="119"/>
      <c r="AD103" s="120"/>
      <c r="AE103" s="68" t="s">
        <v>60</v>
      </c>
      <c r="AF103" s="119"/>
      <c r="AG103" s="119"/>
      <c r="AH103" s="119"/>
      <c r="AI103" s="119"/>
      <c r="AJ103" s="119"/>
      <c r="AK103" s="119"/>
      <c r="AL103" s="119"/>
      <c r="AM103" s="119"/>
      <c r="AN103" s="120"/>
      <c r="AO103" s="130"/>
      <c r="AP103" s="131"/>
      <c r="AQ103" s="131"/>
      <c r="AR103" s="131"/>
      <c r="AS103" s="131"/>
      <c r="AT103" s="131"/>
      <c r="AU103" s="131"/>
      <c r="AV103" s="132"/>
      <c r="AW103" s="130"/>
      <c r="AX103" s="131"/>
      <c r="AY103" s="131"/>
      <c r="AZ103" s="131"/>
      <c r="BA103" s="131"/>
      <c r="BB103" s="131"/>
      <c r="BC103" s="131"/>
      <c r="BD103" s="132"/>
      <c r="BE103" s="124"/>
      <c r="BF103" s="125"/>
      <c r="BG103" s="125"/>
      <c r="BH103" s="125"/>
      <c r="BI103" s="125"/>
      <c r="BJ103" s="125"/>
      <c r="BK103" s="125"/>
      <c r="BL103" s="126"/>
      <c r="BM103" s="7"/>
    </row>
    <row r="104" spans="1:65" ht="35.25" customHeight="1" x14ac:dyDescent="0.2">
      <c r="A104" s="65" t="s">
        <v>127</v>
      </c>
      <c r="B104" s="66"/>
      <c r="C104" s="66"/>
      <c r="D104" s="66"/>
      <c r="E104" s="66"/>
      <c r="F104" s="67"/>
      <c r="G104" s="71" t="s">
        <v>80</v>
      </c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3"/>
      <c r="Z104" s="116" t="s">
        <v>73</v>
      </c>
      <c r="AA104" s="117"/>
      <c r="AB104" s="117"/>
      <c r="AC104" s="117"/>
      <c r="AD104" s="118"/>
      <c r="AE104" s="116" t="s">
        <v>74</v>
      </c>
      <c r="AF104" s="117"/>
      <c r="AG104" s="117"/>
      <c r="AH104" s="117"/>
      <c r="AI104" s="117"/>
      <c r="AJ104" s="117"/>
      <c r="AK104" s="117"/>
      <c r="AL104" s="117"/>
      <c r="AM104" s="117"/>
      <c r="AN104" s="118"/>
      <c r="AO104" s="124"/>
      <c r="AP104" s="125"/>
      <c r="AQ104" s="125"/>
      <c r="AR104" s="125"/>
      <c r="AS104" s="125"/>
      <c r="AT104" s="125"/>
      <c r="AU104" s="125"/>
      <c r="AV104" s="126"/>
      <c r="AW104" s="99">
        <f>AW100/AW102</f>
        <v>838</v>
      </c>
      <c r="AX104" s="100"/>
      <c r="AY104" s="100"/>
      <c r="AZ104" s="100"/>
      <c r="BA104" s="100"/>
      <c r="BB104" s="100"/>
      <c r="BC104" s="100"/>
      <c r="BD104" s="101"/>
      <c r="BE104" s="99">
        <f>AO104+AW104</f>
        <v>838</v>
      </c>
      <c r="BF104" s="100"/>
      <c r="BG104" s="100"/>
      <c r="BH104" s="100"/>
      <c r="BI104" s="100"/>
      <c r="BJ104" s="100"/>
      <c r="BK104" s="100"/>
      <c r="BL104" s="101"/>
      <c r="BM104" s="7"/>
    </row>
    <row r="105" spans="1:65" ht="15.75" x14ac:dyDescent="0.2">
      <c r="A105" s="65" t="s">
        <v>128</v>
      </c>
      <c r="B105" s="66"/>
      <c r="C105" s="66"/>
      <c r="D105" s="66"/>
      <c r="E105" s="66"/>
      <c r="F105" s="67"/>
      <c r="G105" s="68" t="s">
        <v>61</v>
      </c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70"/>
      <c r="Z105" s="74"/>
      <c r="AA105" s="75"/>
      <c r="AB105" s="75"/>
      <c r="AC105" s="75"/>
      <c r="AD105" s="76"/>
      <c r="AE105" s="74"/>
      <c r="AF105" s="75"/>
      <c r="AG105" s="75"/>
      <c r="AH105" s="75"/>
      <c r="AI105" s="75"/>
      <c r="AJ105" s="75"/>
      <c r="AK105" s="75"/>
      <c r="AL105" s="75"/>
      <c r="AM105" s="75"/>
      <c r="AN105" s="76"/>
      <c r="AO105" s="87"/>
      <c r="AP105" s="88"/>
      <c r="AQ105" s="88"/>
      <c r="AR105" s="88"/>
      <c r="AS105" s="88"/>
      <c r="AT105" s="88"/>
      <c r="AU105" s="88"/>
      <c r="AV105" s="89"/>
      <c r="AW105" s="87"/>
      <c r="AX105" s="88"/>
      <c r="AY105" s="88"/>
      <c r="AZ105" s="88"/>
      <c r="BA105" s="88"/>
      <c r="BB105" s="88"/>
      <c r="BC105" s="88"/>
      <c r="BD105" s="89"/>
      <c r="BE105" s="87"/>
      <c r="BF105" s="88"/>
      <c r="BG105" s="88"/>
      <c r="BH105" s="88"/>
      <c r="BI105" s="88"/>
      <c r="BJ105" s="88"/>
      <c r="BK105" s="88"/>
      <c r="BL105" s="89"/>
      <c r="BM105" s="7"/>
    </row>
    <row r="106" spans="1:65" ht="35.25" customHeight="1" x14ac:dyDescent="0.2">
      <c r="A106" s="65" t="s">
        <v>129</v>
      </c>
      <c r="B106" s="66"/>
      <c r="C106" s="66"/>
      <c r="D106" s="66"/>
      <c r="E106" s="66"/>
      <c r="F106" s="67"/>
      <c r="G106" s="71" t="s">
        <v>75</v>
      </c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3"/>
      <c r="Z106" s="116" t="s">
        <v>62</v>
      </c>
      <c r="AA106" s="117"/>
      <c r="AB106" s="117"/>
      <c r="AC106" s="117"/>
      <c r="AD106" s="118"/>
      <c r="AE106" s="116" t="s">
        <v>76</v>
      </c>
      <c r="AF106" s="117"/>
      <c r="AG106" s="117"/>
      <c r="AH106" s="117"/>
      <c r="AI106" s="117"/>
      <c r="AJ106" s="117"/>
      <c r="AK106" s="117"/>
      <c r="AL106" s="117"/>
      <c r="AM106" s="117"/>
      <c r="AN106" s="118"/>
      <c r="AO106" s="124"/>
      <c r="AP106" s="125"/>
      <c r="AQ106" s="125"/>
      <c r="AR106" s="125"/>
      <c r="AS106" s="125"/>
      <c r="AT106" s="125"/>
      <c r="AU106" s="125"/>
      <c r="AV106" s="126"/>
      <c r="AW106" s="127">
        <f>1649.263/AW100</f>
        <v>0.98404713603818605</v>
      </c>
      <c r="AX106" s="128"/>
      <c r="AY106" s="128"/>
      <c r="AZ106" s="128"/>
      <c r="BA106" s="128"/>
      <c r="BB106" s="128"/>
      <c r="BC106" s="128"/>
      <c r="BD106" s="129"/>
      <c r="BE106" s="127">
        <f>AW106</f>
        <v>0.98404713603818605</v>
      </c>
      <c r="BF106" s="128"/>
      <c r="BG106" s="128"/>
      <c r="BH106" s="128"/>
      <c r="BI106" s="128"/>
      <c r="BJ106" s="128"/>
      <c r="BK106" s="128"/>
      <c r="BL106" s="129"/>
      <c r="BM106" s="7"/>
    </row>
    <row r="107" spans="1:65" ht="6" customHeight="1" x14ac:dyDescent="0.2">
      <c r="A107" s="43"/>
      <c r="B107" s="43"/>
      <c r="C107" s="43"/>
      <c r="D107" s="43"/>
      <c r="E107" s="43"/>
      <c r="F107" s="43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5"/>
      <c r="AA107" s="46"/>
      <c r="AB107" s="46"/>
      <c r="AC107" s="46"/>
      <c r="AD107" s="46"/>
      <c r="AE107" s="45"/>
      <c r="AF107" s="46"/>
      <c r="AG107" s="46"/>
      <c r="AH107" s="46"/>
      <c r="AI107" s="46"/>
      <c r="AJ107" s="46"/>
      <c r="AK107" s="46"/>
      <c r="AL107" s="46"/>
      <c r="AM107" s="46"/>
      <c r="AN107" s="46"/>
      <c r="AO107" s="47"/>
      <c r="AP107" s="47"/>
      <c r="AQ107" s="47"/>
      <c r="AR107" s="47"/>
      <c r="AS107" s="47"/>
      <c r="AT107" s="47"/>
      <c r="AU107" s="47"/>
      <c r="AV107" s="47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7"/>
    </row>
    <row r="108" spans="1:65" ht="15.75" x14ac:dyDescent="0.2">
      <c r="A108" s="28"/>
      <c r="B108" s="28"/>
      <c r="C108" s="28"/>
      <c r="D108" s="28"/>
      <c r="E108" s="28"/>
      <c r="F108" s="28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5"/>
      <c r="AA108" s="46"/>
      <c r="AB108" s="46"/>
      <c r="AC108" s="46"/>
      <c r="AD108" s="46"/>
      <c r="AE108" s="45"/>
      <c r="AF108" s="46"/>
      <c r="AG108" s="46"/>
      <c r="AH108" s="46"/>
      <c r="AI108" s="46"/>
      <c r="AJ108" s="46"/>
      <c r="AK108" s="46"/>
      <c r="AL108" s="46"/>
      <c r="AM108" s="46"/>
      <c r="AN108" s="46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7"/>
    </row>
    <row r="109" spans="1:65" ht="21" customHeight="1" x14ac:dyDescent="0.2">
      <c r="A109" s="141" t="s">
        <v>138</v>
      </c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50"/>
      <c r="AO109" s="202" t="s">
        <v>139</v>
      </c>
      <c r="AP109" s="202"/>
      <c r="AQ109" s="202"/>
      <c r="AR109" s="202"/>
      <c r="AS109" s="202"/>
      <c r="AT109" s="202"/>
      <c r="AU109" s="202"/>
      <c r="AV109" s="202"/>
      <c r="AW109" s="202"/>
      <c r="AX109" s="202"/>
      <c r="AY109" s="202"/>
      <c r="AZ109" s="202"/>
      <c r="BA109" s="202"/>
      <c r="BB109" s="202"/>
      <c r="BC109" s="202"/>
      <c r="BD109" s="202"/>
      <c r="BE109" s="202"/>
      <c r="BF109" s="202"/>
      <c r="BG109" s="202"/>
      <c r="BH109" s="202"/>
      <c r="BI109" s="7"/>
      <c r="BJ109" s="7"/>
      <c r="BK109" s="7"/>
      <c r="BL109" s="7"/>
      <c r="BM109" s="7"/>
    </row>
    <row r="110" spans="1:65" ht="16.5" customHeight="1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139" t="s">
        <v>6</v>
      </c>
      <c r="X110" s="139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  <c r="AM110" s="139"/>
      <c r="AN110" s="7"/>
      <c r="AO110" s="139" t="s">
        <v>63</v>
      </c>
      <c r="AP110" s="139"/>
      <c r="AQ110" s="139"/>
      <c r="AR110" s="139"/>
      <c r="AS110" s="139"/>
      <c r="AT110" s="139"/>
      <c r="AU110" s="139"/>
      <c r="AV110" s="139"/>
      <c r="AW110" s="139"/>
      <c r="AX110" s="139"/>
      <c r="AY110" s="139"/>
      <c r="AZ110" s="139"/>
      <c r="BA110" s="139"/>
      <c r="BB110" s="139"/>
      <c r="BC110" s="139"/>
      <c r="BD110" s="139"/>
      <c r="BE110" s="139"/>
      <c r="BF110" s="139"/>
      <c r="BG110" s="139"/>
      <c r="BH110" s="7"/>
      <c r="BI110" s="7"/>
      <c r="BJ110" s="7"/>
      <c r="BK110" s="7"/>
      <c r="BL110" s="7"/>
      <c r="BM110" s="7"/>
    </row>
    <row r="111" spans="1:65" ht="15.75" x14ac:dyDescent="0.2">
      <c r="A111" s="140" t="s">
        <v>4</v>
      </c>
      <c r="B111" s="140"/>
      <c r="C111" s="140"/>
      <c r="D111" s="140"/>
      <c r="E111" s="140"/>
      <c r="F111" s="140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</row>
    <row r="112" spans="1:65" ht="15.75" customHeight="1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</row>
    <row r="113" spans="1:65" ht="20.25" customHeight="1" x14ac:dyDescent="0.3">
      <c r="A113" s="51" t="s">
        <v>135</v>
      </c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200"/>
      <c r="X113" s="200"/>
      <c r="Y113" s="200"/>
      <c r="Z113" s="200"/>
      <c r="AA113" s="200"/>
      <c r="AB113" s="200"/>
      <c r="AC113" s="200"/>
      <c r="AD113" s="200"/>
      <c r="AE113" s="200"/>
      <c r="AF113" s="200"/>
      <c r="AG113" s="200"/>
      <c r="AH113" s="200"/>
      <c r="AI113" s="200"/>
      <c r="AJ113" s="200"/>
      <c r="AK113" s="200"/>
      <c r="AL113" s="200"/>
      <c r="AM113" s="200"/>
      <c r="AN113" s="50"/>
      <c r="AO113" s="201" t="s">
        <v>136</v>
      </c>
      <c r="AP113" s="201"/>
      <c r="AQ113" s="201"/>
      <c r="AR113" s="201"/>
      <c r="AS113" s="201"/>
      <c r="AT113" s="201"/>
      <c r="AU113" s="201"/>
      <c r="AV113" s="201"/>
      <c r="AW113" s="201"/>
      <c r="AX113" s="201"/>
      <c r="AY113" s="201"/>
      <c r="AZ113" s="201"/>
      <c r="BA113" s="201"/>
      <c r="BB113" s="201"/>
      <c r="BC113" s="201"/>
      <c r="BD113" s="201"/>
      <c r="BE113" s="201"/>
      <c r="BF113" s="201"/>
      <c r="BG113" s="201"/>
      <c r="BH113" s="7"/>
      <c r="BI113" s="7"/>
      <c r="BJ113" s="7"/>
      <c r="BK113" s="7"/>
      <c r="BL113" s="7"/>
      <c r="BM113" s="7"/>
    </row>
    <row r="114" spans="1:65" ht="20.25" customHeight="1" x14ac:dyDescent="0.3">
      <c r="A114" s="53" t="s">
        <v>64</v>
      </c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7"/>
      <c r="Q114" s="7"/>
      <c r="R114" s="7"/>
      <c r="S114" s="7"/>
      <c r="T114" s="7"/>
      <c r="U114" s="7"/>
      <c r="V114" s="7"/>
      <c r="W114" s="139" t="s">
        <v>6</v>
      </c>
      <c r="X114" s="139"/>
      <c r="Y114" s="139"/>
      <c r="Z114" s="139"/>
      <c r="AA114" s="139"/>
      <c r="AB114" s="139"/>
      <c r="AC114" s="139"/>
      <c r="AD114" s="139"/>
      <c r="AE114" s="139"/>
      <c r="AF114" s="139"/>
      <c r="AG114" s="139"/>
      <c r="AH114" s="139"/>
      <c r="AI114" s="139"/>
      <c r="AJ114" s="139"/>
      <c r="AK114" s="139"/>
      <c r="AL114" s="139"/>
      <c r="AM114" s="139"/>
      <c r="AN114" s="7"/>
      <c r="AO114" s="139" t="s">
        <v>63</v>
      </c>
      <c r="AP114" s="139"/>
      <c r="AQ114" s="139"/>
      <c r="AR114" s="139"/>
      <c r="AS114" s="139"/>
      <c r="AT114" s="139"/>
      <c r="AU114" s="139"/>
      <c r="AV114" s="139"/>
      <c r="AW114" s="139"/>
      <c r="AX114" s="139"/>
      <c r="AY114" s="139"/>
      <c r="AZ114" s="139"/>
      <c r="BA114" s="139"/>
      <c r="BB114" s="139"/>
      <c r="BC114" s="139"/>
      <c r="BD114" s="139"/>
      <c r="BE114" s="139"/>
      <c r="BF114" s="139"/>
      <c r="BG114" s="139"/>
      <c r="BH114" s="7"/>
      <c r="BI114" s="7"/>
      <c r="BJ114" s="7"/>
      <c r="BK114" s="7"/>
      <c r="BL114" s="7"/>
      <c r="BM114" s="7"/>
    </row>
    <row r="115" spans="1:65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</row>
    <row r="116" spans="1:65" ht="15.75" x14ac:dyDescent="0.25">
      <c r="A116" s="137" t="s">
        <v>151</v>
      </c>
      <c r="B116" s="138"/>
      <c r="C116" s="138"/>
      <c r="D116" s="138"/>
      <c r="E116" s="138"/>
      <c r="F116" s="138"/>
      <c r="G116" s="138"/>
      <c r="H116" s="138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</row>
    <row r="117" spans="1:65" ht="15.75" x14ac:dyDescent="0.25">
      <c r="A117" s="136" t="s">
        <v>45</v>
      </c>
      <c r="B117" s="136"/>
      <c r="C117" s="136"/>
      <c r="D117" s="136"/>
      <c r="E117" s="136"/>
      <c r="F117" s="136"/>
      <c r="G117" s="136"/>
      <c r="H117" s="136"/>
      <c r="I117" s="54"/>
      <c r="J117" s="54"/>
      <c r="K117" s="54"/>
      <c r="L117" s="54"/>
      <c r="M117" s="54"/>
      <c r="N117" s="54"/>
      <c r="O117" s="54"/>
      <c r="P117" s="54"/>
      <c r="Q117" s="54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</row>
    <row r="118" spans="1:65" x14ac:dyDescent="0.2">
      <c r="A118" s="55" t="s">
        <v>46</v>
      </c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</row>
  </sheetData>
  <mergeCells count="398">
    <mergeCell ref="AC62:AJ62"/>
    <mergeCell ref="AR68:AY69"/>
    <mergeCell ref="AS54:AZ54"/>
    <mergeCell ref="AK62:AR62"/>
    <mergeCell ref="AS62:AZ62"/>
    <mergeCell ref="D70:AA70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S48:AZ48"/>
    <mergeCell ref="AC48:AJ48"/>
    <mergeCell ref="AK48:AR48"/>
    <mergeCell ref="A51:C51"/>
    <mergeCell ref="A52:C52"/>
    <mergeCell ref="A48:C48"/>
    <mergeCell ref="A42:F42"/>
    <mergeCell ref="A38:F38"/>
    <mergeCell ref="A63:C63"/>
    <mergeCell ref="A58:C58"/>
    <mergeCell ref="BE101:BL101"/>
    <mergeCell ref="AW103:BD103"/>
    <mergeCell ref="AO103:AV103"/>
    <mergeCell ref="BE105:BL105"/>
    <mergeCell ref="AW106:BD106"/>
    <mergeCell ref="BO17:CX17"/>
    <mergeCell ref="AS63:AZ63"/>
    <mergeCell ref="A75:BL75"/>
    <mergeCell ref="A73:C73"/>
    <mergeCell ref="AB71:AI71"/>
    <mergeCell ref="AJ71:AQ71"/>
    <mergeCell ref="AC63:AJ63"/>
    <mergeCell ref="AO79:AV79"/>
    <mergeCell ref="AW78:BD78"/>
    <mergeCell ref="D59:AB59"/>
    <mergeCell ref="AC59:AJ59"/>
    <mergeCell ref="AK59:AR59"/>
    <mergeCell ref="AS59:AZ59"/>
    <mergeCell ref="A59:C59"/>
    <mergeCell ref="A60:C60"/>
    <mergeCell ref="D60:AB60"/>
    <mergeCell ref="B17:L17"/>
    <mergeCell ref="N17:AS17"/>
    <mergeCell ref="AU17:BB17"/>
    <mergeCell ref="BE83:BL83"/>
    <mergeCell ref="AE85:AN85"/>
    <mergeCell ref="AW84:BD84"/>
    <mergeCell ref="AO114:BG114"/>
    <mergeCell ref="W113:AM113"/>
    <mergeCell ref="AO113:BG113"/>
    <mergeCell ref="AW101:BD101"/>
    <mergeCell ref="AO110:BG110"/>
    <mergeCell ref="BE103:BL103"/>
    <mergeCell ref="G104:Y104"/>
    <mergeCell ref="AO105:AV105"/>
    <mergeCell ref="AO104:AV104"/>
    <mergeCell ref="AE104:AN104"/>
    <mergeCell ref="Z104:AD104"/>
    <mergeCell ref="BE104:BL104"/>
    <mergeCell ref="BE106:BL106"/>
    <mergeCell ref="AO102:AV102"/>
    <mergeCell ref="Z106:AD106"/>
    <mergeCell ref="AW102:BD102"/>
    <mergeCell ref="AW105:BD105"/>
    <mergeCell ref="AO106:AV106"/>
    <mergeCell ref="AO109:BH109"/>
    <mergeCell ref="AW104:BD104"/>
    <mergeCell ref="BE102:BL102"/>
    <mergeCell ref="AO87:AV87"/>
    <mergeCell ref="Z87:AD87"/>
    <mergeCell ref="Z96:AD96"/>
    <mergeCell ref="AE96:AN96"/>
    <mergeCell ref="BE100:BL100"/>
    <mergeCell ref="BE99:BL99"/>
    <mergeCell ref="BE95:BL95"/>
    <mergeCell ref="BE88:BL88"/>
    <mergeCell ref="AW90:BD90"/>
    <mergeCell ref="BE90:BL90"/>
    <mergeCell ref="BE96:BL96"/>
    <mergeCell ref="AW96:BD96"/>
    <mergeCell ref="AO96:AV96"/>
    <mergeCell ref="BE91:BL91"/>
    <mergeCell ref="AO92:AV92"/>
    <mergeCell ref="BE92:BL92"/>
    <mergeCell ref="AE87:AN87"/>
    <mergeCell ref="AO91:AV91"/>
    <mergeCell ref="AW91:BD91"/>
    <mergeCell ref="AO101:AV101"/>
    <mergeCell ref="AE101:AN101"/>
    <mergeCell ref="AC60:AJ60"/>
    <mergeCell ref="AK60:AR60"/>
    <mergeCell ref="AS60:AZ60"/>
    <mergeCell ref="AO85:AV85"/>
    <mergeCell ref="G82:Y82"/>
    <mergeCell ref="G85:Y85"/>
    <mergeCell ref="Z82:AD82"/>
    <mergeCell ref="BE76:BL76"/>
    <mergeCell ref="AB73:AI73"/>
    <mergeCell ref="AJ73:AQ73"/>
    <mergeCell ref="AE76:AN76"/>
    <mergeCell ref="D63:AB63"/>
    <mergeCell ref="AK63:AR63"/>
    <mergeCell ref="AW82:BD82"/>
    <mergeCell ref="AW83:BD83"/>
    <mergeCell ref="AW79:BD79"/>
    <mergeCell ref="AW81:BD81"/>
    <mergeCell ref="AO78:AV78"/>
    <mergeCell ref="AW85:BD85"/>
    <mergeCell ref="Z81:AD81"/>
    <mergeCell ref="AE81:AN81"/>
    <mergeCell ref="AO81:AV81"/>
    <mergeCell ref="AO82:AV82"/>
    <mergeCell ref="AE79:AN79"/>
    <mergeCell ref="D48:AB48"/>
    <mergeCell ref="AK51:AR51"/>
    <mergeCell ref="AC51:AJ51"/>
    <mergeCell ref="AK52:AR52"/>
    <mergeCell ref="D51:AB51"/>
    <mergeCell ref="AC56:AJ56"/>
    <mergeCell ref="A56:C56"/>
    <mergeCell ref="AK56:AR56"/>
    <mergeCell ref="D56:AB56"/>
    <mergeCell ref="A53:C53"/>
    <mergeCell ref="D53:AB53"/>
    <mergeCell ref="AC53:AJ53"/>
    <mergeCell ref="AK53:AR53"/>
    <mergeCell ref="A55:C55"/>
    <mergeCell ref="A54:C54"/>
    <mergeCell ref="D54:AB54"/>
    <mergeCell ref="AC54:AJ54"/>
    <mergeCell ref="AK54:AR54"/>
    <mergeCell ref="A50:C50"/>
    <mergeCell ref="A36:BL36"/>
    <mergeCell ref="A41:F41"/>
    <mergeCell ref="G41:BL41"/>
    <mergeCell ref="A79:F80"/>
    <mergeCell ref="A77:F77"/>
    <mergeCell ref="A78:F78"/>
    <mergeCell ref="D64:AB64"/>
    <mergeCell ref="A68:C69"/>
    <mergeCell ref="A67:AY67"/>
    <mergeCell ref="Z78:AD78"/>
    <mergeCell ref="A76:F76"/>
    <mergeCell ref="AE77:AN77"/>
    <mergeCell ref="G76:Y76"/>
    <mergeCell ref="AO76:AV76"/>
    <mergeCell ref="AO77:AV77"/>
    <mergeCell ref="Z77:AD77"/>
    <mergeCell ref="A71:C71"/>
    <mergeCell ref="AB72:AI72"/>
    <mergeCell ref="AS64:AZ64"/>
    <mergeCell ref="A62:C62"/>
    <mergeCell ref="AR71:AY71"/>
    <mergeCell ref="D71:AA71"/>
    <mergeCell ref="AC64:AJ64"/>
    <mergeCell ref="A70:C70"/>
    <mergeCell ref="A37:F37"/>
    <mergeCell ref="G42:BL42"/>
    <mergeCell ref="G40:BL40"/>
    <mergeCell ref="G38:BL38"/>
    <mergeCell ref="AS46:AZ47"/>
    <mergeCell ref="D46:AB47"/>
    <mergeCell ref="AK46:AR47"/>
    <mergeCell ref="A44:AZ44"/>
    <mergeCell ref="G39:BL39"/>
    <mergeCell ref="AC46:AJ47"/>
    <mergeCell ref="A46:C47"/>
    <mergeCell ref="A39:F39"/>
    <mergeCell ref="AS21:BC21"/>
    <mergeCell ref="A24:BL24"/>
    <mergeCell ref="G30:BL30"/>
    <mergeCell ref="A25:BL25"/>
    <mergeCell ref="BD21:BL21"/>
    <mergeCell ref="A22:H22"/>
    <mergeCell ref="I22:S22"/>
    <mergeCell ref="G31:BL31"/>
    <mergeCell ref="A34:BL34"/>
    <mergeCell ref="A21:T21"/>
    <mergeCell ref="T22:W22"/>
    <mergeCell ref="A27:BL27"/>
    <mergeCell ref="A33:BL33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S51:AZ51"/>
    <mergeCell ref="A49:C49"/>
    <mergeCell ref="D49:AB49"/>
    <mergeCell ref="AS52:AZ52"/>
    <mergeCell ref="AC52:AJ52"/>
    <mergeCell ref="D52:AB52"/>
    <mergeCell ref="AC49:AJ49"/>
    <mergeCell ref="AK49:AR49"/>
    <mergeCell ref="AS50:AZ50"/>
    <mergeCell ref="AS49:AZ49"/>
    <mergeCell ref="D50:AB50"/>
    <mergeCell ref="AK50:AR50"/>
    <mergeCell ref="AC50:AJ50"/>
    <mergeCell ref="AO1:BL1"/>
    <mergeCell ref="A66:BL66"/>
    <mergeCell ref="A64:C64"/>
    <mergeCell ref="U21:AD21"/>
    <mergeCell ref="AE21:AR21"/>
    <mergeCell ref="AK64:AR64"/>
    <mergeCell ref="A10:BL10"/>
    <mergeCell ref="A11:BL11"/>
    <mergeCell ref="A31:F31"/>
    <mergeCell ref="A57:C57"/>
    <mergeCell ref="A40:F40"/>
    <mergeCell ref="A29:F29"/>
    <mergeCell ref="G29:BL29"/>
    <mergeCell ref="A28:F28"/>
    <mergeCell ref="G28:BL28"/>
    <mergeCell ref="A30:F30"/>
    <mergeCell ref="AO2:BL2"/>
    <mergeCell ref="AO3:BL3"/>
    <mergeCell ref="AO6:BF6"/>
    <mergeCell ref="AO4:BL4"/>
    <mergeCell ref="AO5:BL5"/>
    <mergeCell ref="AO7:BF7"/>
    <mergeCell ref="G37:BL37"/>
    <mergeCell ref="A45:AZ45"/>
    <mergeCell ref="AJ70:AQ70"/>
    <mergeCell ref="AB68:AI69"/>
    <mergeCell ref="AE84:AN84"/>
    <mergeCell ref="Z83:AD83"/>
    <mergeCell ref="AO86:AV86"/>
    <mergeCell ref="AE86:AN86"/>
    <mergeCell ref="AO83:AV83"/>
    <mergeCell ref="BA64:BH64"/>
    <mergeCell ref="BE77:BL77"/>
    <mergeCell ref="BE79:BL79"/>
    <mergeCell ref="BE78:BL78"/>
    <mergeCell ref="BE81:BL81"/>
    <mergeCell ref="BE82:BL82"/>
    <mergeCell ref="Z84:AD84"/>
    <mergeCell ref="Z85:AD85"/>
    <mergeCell ref="BE86:BL86"/>
    <mergeCell ref="BE85:BL85"/>
    <mergeCell ref="AW77:BD77"/>
    <mergeCell ref="AE82:AN82"/>
    <mergeCell ref="AE83:AN83"/>
    <mergeCell ref="AO84:AV84"/>
    <mergeCell ref="AE78:AN78"/>
    <mergeCell ref="AW86:BD86"/>
    <mergeCell ref="Z86:AD86"/>
    <mergeCell ref="AS56:AZ56"/>
    <mergeCell ref="AS57:AZ57"/>
    <mergeCell ref="AS58:AZ58"/>
    <mergeCell ref="AK58:AR58"/>
    <mergeCell ref="BE84:BL84"/>
    <mergeCell ref="AO90:AV90"/>
    <mergeCell ref="A102:F102"/>
    <mergeCell ref="AW87:BD87"/>
    <mergeCell ref="BE87:BL87"/>
    <mergeCell ref="A87:F87"/>
    <mergeCell ref="A89:F89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O97:AV97"/>
    <mergeCell ref="AW97:BD97"/>
    <mergeCell ref="BE97:BL97"/>
    <mergeCell ref="A101:F101"/>
    <mergeCell ref="A84:F84"/>
    <mergeCell ref="A117:H117"/>
    <mergeCell ref="A116:H116"/>
    <mergeCell ref="W110:AM110"/>
    <mergeCell ref="A111:F111"/>
    <mergeCell ref="G106:Y106"/>
    <mergeCell ref="AE106:AN106"/>
    <mergeCell ref="W114:AM114"/>
    <mergeCell ref="AE103:AN103"/>
    <mergeCell ref="G103:Y103"/>
    <mergeCell ref="A104:F104"/>
    <mergeCell ref="A103:F103"/>
    <mergeCell ref="A106:F106"/>
    <mergeCell ref="AE105:AN105"/>
    <mergeCell ref="A105:F105"/>
    <mergeCell ref="G105:Y105"/>
    <mergeCell ref="Z105:AD105"/>
    <mergeCell ref="Z103:AD103"/>
    <mergeCell ref="A109:V109"/>
    <mergeCell ref="G102:Y102"/>
    <mergeCell ref="Z102:AD102"/>
    <mergeCell ref="AO95:AV95"/>
    <mergeCell ref="AW95:BD95"/>
    <mergeCell ref="AW88:BD88"/>
    <mergeCell ref="AO88:AV88"/>
    <mergeCell ref="G88:Y88"/>
    <mergeCell ref="G89:Y89"/>
    <mergeCell ref="G90:Y90"/>
    <mergeCell ref="Z90:AD90"/>
    <mergeCell ref="AW92:BD92"/>
    <mergeCell ref="AW100:BD100"/>
    <mergeCell ref="G93:Y93"/>
    <mergeCell ref="Z93:AD93"/>
    <mergeCell ref="AO93:AV93"/>
    <mergeCell ref="AW93:BD93"/>
    <mergeCell ref="AO100:AV100"/>
    <mergeCell ref="G98:Y98"/>
    <mergeCell ref="AW99:BD99"/>
    <mergeCell ref="AO99:AV99"/>
    <mergeCell ref="G96:Y96"/>
    <mergeCell ref="A100:F100"/>
    <mergeCell ref="A97:F97"/>
    <mergeCell ref="G97:Y97"/>
    <mergeCell ref="Z97:AD97"/>
    <mergeCell ref="AE97:AN97"/>
    <mergeCell ref="A88:F88"/>
    <mergeCell ref="A90:F90"/>
    <mergeCell ref="AE90:AN90"/>
    <mergeCell ref="A98:F98"/>
    <mergeCell ref="A99:F99"/>
    <mergeCell ref="A92:F92"/>
    <mergeCell ref="A96:F96"/>
    <mergeCell ref="A93:F93"/>
    <mergeCell ref="A91:F91"/>
    <mergeCell ref="G91:Y91"/>
    <mergeCell ref="Z91:AD91"/>
    <mergeCell ref="AE91:AN91"/>
    <mergeCell ref="A61:C61"/>
    <mergeCell ref="D61:AB61"/>
    <mergeCell ref="AC61:AJ61"/>
    <mergeCell ref="AK61:AR61"/>
    <mergeCell ref="AS61:AZ61"/>
    <mergeCell ref="D55:AB55"/>
    <mergeCell ref="AE102:AN102"/>
    <mergeCell ref="G99:Y99"/>
    <mergeCell ref="AE88:AN88"/>
    <mergeCell ref="AE99:AN99"/>
    <mergeCell ref="Z99:AD99"/>
    <mergeCell ref="AE100:AN100"/>
    <mergeCell ref="Z88:AD88"/>
    <mergeCell ref="G100:Y100"/>
    <mergeCell ref="Z100:AD100"/>
    <mergeCell ref="G101:Y101"/>
    <mergeCell ref="Z101:AD101"/>
    <mergeCell ref="AE93:AN93"/>
    <mergeCell ref="G95:Y95"/>
    <mergeCell ref="Z95:AD95"/>
    <mergeCell ref="AE95:AN95"/>
    <mergeCell ref="G92:Y92"/>
    <mergeCell ref="Z92:AD92"/>
    <mergeCell ref="AE92:AN92"/>
    <mergeCell ref="AC57:AJ57"/>
    <mergeCell ref="D68:AA69"/>
    <mergeCell ref="D58:AB58"/>
    <mergeCell ref="AS53:AZ53"/>
    <mergeCell ref="D73:AA73"/>
    <mergeCell ref="AJ68:AQ69"/>
    <mergeCell ref="D62:AB62"/>
    <mergeCell ref="AR72:AY72"/>
    <mergeCell ref="G81:Y81"/>
    <mergeCell ref="AB70:AI70"/>
    <mergeCell ref="AR70:AY70"/>
    <mergeCell ref="D57:AB57"/>
    <mergeCell ref="AW76:BD76"/>
    <mergeCell ref="Z76:AD76"/>
    <mergeCell ref="AR73:AY73"/>
    <mergeCell ref="Z79:AD79"/>
    <mergeCell ref="AC55:AJ55"/>
    <mergeCell ref="AK55:AR55"/>
    <mergeCell ref="AS55:AZ55"/>
    <mergeCell ref="AK57:AR57"/>
    <mergeCell ref="AC58:AJ58"/>
    <mergeCell ref="G78:Y78"/>
    <mergeCell ref="AJ72:AQ72"/>
    <mergeCell ref="D72:AA72"/>
    <mergeCell ref="A85:F85"/>
    <mergeCell ref="A95:F95"/>
    <mergeCell ref="G87:Y87"/>
    <mergeCell ref="G86:Y86"/>
    <mergeCell ref="A72:C72"/>
    <mergeCell ref="G77:Y77"/>
    <mergeCell ref="A81:F81"/>
    <mergeCell ref="G83:Y83"/>
    <mergeCell ref="G84:Y84"/>
    <mergeCell ref="A82:F82"/>
    <mergeCell ref="A83:F83"/>
    <mergeCell ref="A86:F86"/>
    <mergeCell ref="G79:Y80"/>
  </mergeCells>
  <phoneticPr fontId="0" type="noConversion"/>
  <conditionalFormatting sqref="D64">
    <cfRule type="cellIs" dxfId="1" priority="3" stopIfTrue="1" operator="equal">
      <formula>$D49</formula>
    </cfRule>
  </conditionalFormatting>
  <conditionalFormatting sqref="D64:I64">
    <cfRule type="cellIs" dxfId="0" priority="1" stopIfTrue="1" operator="equal">
      <formula>$D49</formula>
    </cfRule>
  </conditionalFormatting>
  <pageMargins left="0.32" right="0.33" top="0.39370078740157499" bottom="0.39370078740157499" header="0" footer="0"/>
  <pageSetup paperSize="9" scale="68" fitToHeight="999" orientation="landscape" copies="3" r:id="rId1"/>
  <headerFooter alignWithMargins="0"/>
  <rowBreaks count="3" manualBreakCount="3">
    <brk id="31" max="64" man="1"/>
    <brk id="65" max="64" man="1"/>
    <brk id="97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КПК1217330</vt:lpstr>
      <vt:lpstr>КПК1217330!Область_печати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2020-10-26T10:06:57Z</cp:lastPrinted>
  <dcterms:created xsi:type="dcterms:W3CDTF">2016-08-15T09:54:21Z</dcterms:created>
  <dcterms:modified xsi:type="dcterms:W3CDTF">2020-12-14T10:24:44Z</dcterms:modified>
</cp:coreProperties>
</file>