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0" yWindow="-240" windowWidth="11625" windowHeight="7650" firstSheet="1" activeTab="1"/>
  </bookViews>
  <sheets>
    <sheet name="дані" sheetId="3" state="hidden" r:id="rId1"/>
    <sheet name="1014040" sheetId="4" r:id="rId2"/>
    <sheet name="касові" sheetId="5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F87" i="4" l="1"/>
  <c r="F100" i="4" l="1"/>
  <c r="F88" i="4" l="1"/>
  <c r="D43" i="4"/>
  <c r="C42" i="4"/>
  <c r="C49" i="4" l="1"/>
  <c r="A19" i="5" l="1"/>
  <c r="E49" i="4"/>
  <c r="E51" i="4" s="1"/>
  <c r="D51" i="4"/>
  <c r="C51" i="4"/>
  <c r="F94" i="4" l="1"/>
  <c r="F92" i="4" l="1"/>
  <c r="E82" i="4" l="1"/>
  <c r="E99" i="4" l="1"/>
  <c r="F93" i="4"/>
  <c r="E97" i="4"/>
  <c r="B15" i="5" l="1"/>
  <c r="E98" i="4"/>
  <c r="E91" i="4"/>
  <c r="G88" i="4"/>
  <c r="G87" i="4"/>
  <c r="G84" i="4"/>
  <c r="G83" i="4"/>
  <c r="G82" i="4"/>
  <c r="G99" i="4" s="1"/>
  <c r="F101" i="4" l="1"/>
  <c r="G86" i="4"/>
  <c r="G92" i="4" s="1"/>
  <c r="E60" i="4" l="1"/>
  <c r="G62" i="4"/>
  <c r="G63" i="4"/>
  <c r="G64" i="4"/>
  <c r="G65" i="4"/>
  <c r="G66" i="4"/>
  <c r="G98" i="4" s="1"/>
  <c r="E43" i="4"/>
  <c r="G94" i="4" l="1"/>
  <c r="G101" i="4"/>
  <c r="G72" i="4"/>
  <c r="G73" i="4"/>
  <c r="G74" i="4"/>
  <c r="G75" i="4"/>
  <c r="G76" i="4"/>
  <c r="G97" i="4" s="1"/>
  <c r="G77" i="4"/>
  <c r="G78" i="4"/>
  <c r="G79" i="4"/>
  <c r="G80" i="4"/>
  <c r="G81" i="4"/>
  <c r="G100" i="4" l="1"/>
  <c r="A72" i="4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G59" i="4"/>
  <c r="G60" i="4"/>
  <c r="G61" i="4"/>
  <c r="G68" i="4"/>
  <c r="G91" i="4" s="1"/>
  <c r="A59" i="4" l="1"/>
  <c r="A60" i="4" s="1"/>
  <c r="A61" i="4" s="1"/>
  <c r="A62" i="4" s="1"/>
  <c r="A63" i="4" s="1"/>
  <c r="A64" i="4" s="1"/>
  <c r="A65" i="4" s="1"/>
  <c r="A66" i="4" s="1"/>
  <c r="A67" i="4" s="1"/>
  <c r="A68" i="4" s="1"/>
  <c r="A98" i="4" l="1"/>
  <c r="A99" i="4" s="1"/>
  <c r="A100" i="4" s="1"/>
  <c r="A101" i="4" s="1"/>
  <c r="A92" i="4"/>
  <c r="A93" i="4" s="1"/>
  <c r="A94" i="4" s="1"/>
  <c r="G71" i="4"/>
  <c r="G96" i="4"/>
  <c r="G58" i="4"/>
  <c r="E42" i="4"/>
  <c r="D44" i="4"/>
  <c r="C44" i="4"/>
  <c r="E67" i="4" s="1"/>
  <c r="E93" i="4" s="1"/>
  <c r="F85" i="4" l="1"/>
  <c r="G85" i="4" s="1"/>
  <c r="G67" i="4"/>
  <c r="E44" i="4"/>
  <c r="G93" i="4" s="1"/>
  <c r="C23" i="4"/>
  <c r="C22" i="4"/>
  <c r="C21" i="4" l="1"/>
</calcChain>
</file>

<file path=xl/sharedStrings.xml><?xml version="1.0" encoding="utf-8"?>
<sst xmlns="http://schemas.openxmlformats.org/spreadsheetml/2006/main" count="280" uniqueCount="169">
  <si>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</si>
  <si>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</si>
  <si>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</si>
  <si>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</si>
  <si>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</si>
  <si>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</si>
  <si>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</si>
  <si>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</si>
  <si>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</si>
  <si>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</si>
  <si>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</si>
  <si>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</si>
  <si>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</si>
  <si>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</si>
  <si>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</si>
  <si>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</si>
  <si>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</si>
  <si>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</si>
  <si>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</si>
  <si>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</si>
  <si>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</si>
  <si>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</si>
  <si>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</si>
  <si>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</si>
  <si>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</si>
  <si>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</si>
  <si>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</si>
  <si>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</si>
  <si>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</si>
  <si>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</si>
  <si>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</si>
  <si>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</si>
  <si>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</si>
  <si>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</si>
  <si>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</si>
  <si>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</si>
  <si>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</si>
  <si>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</si>
  <si>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</si>
  <si>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</si>
  <si>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</si>
  <si>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</si>
  <si>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</si>
  <si>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</si>
  <si>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</si>
  <si>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</si>
  <si>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</si>
  <si>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</si>
  <si>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</si>
  <si>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</si>
  <si>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</si>
  <si>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</si>
  <si>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</si>
  <si>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</si>
  <si>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</si>
  <si>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</si>
  <si>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</si>
  <si>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</si>
  <si>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</si>
  <si>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</si>
  <si>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</si>
  <si>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</si>
  <si>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</si>
  <si>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</si>
  <si>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</si>
  <si>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</si>
  <si>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</si>
  <si>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</si>
  <si>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</si>
  <si>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</si>
  <si>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Мережа</t>
  </si>
  <si>
    <t>Штатний розпис</t>
  </si>
  <si>
    <t>відс.</t>
  </si>
  <si>
    <t>0824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</si>
  <si>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</si>
  <si>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</si>
  <si>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</si>
  <si>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</si>
  <si>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4040</t>
  </si>
  <si>
    <t>Забезпечення діяльності музеїв і виставок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</si>
  <si>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</si>
  <si>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</si>
  <si>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  </r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</si>
  <si>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</si>
  <si>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</si>
  <si>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Придбання предметів довгострокового використання</t>
  </si>
  <si>
    <t>Кількість установ</t>
  </si>
  <si>
    <t>Кількість музеїв</t>
  </si>
  <si>
    <t>Середнє число окладів (ставок)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</si>
  <si>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</si>
  <si>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</si>
  <si>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</si>
  <si>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та технічного персоналу</t>
  </si>
  <si>
    <t>Площа приміщень</t>
  </si>
  <si>
    <t>Виставкова площа</t>
  </si>
  <si>
    <t>Видатки загального фонду на забезпечення діяльності музеїв</t>
  </si>
  <si>
    <t>Видатки загального фонду на забезпечення діяльності виставок</t>
  </si>
  <si>
    <t>м.кв.</t>
  </si>
  <si>
    <t>Технічна документація</t>
  </si>
  <si>
    <t>Кошторис без кредиторської заборгованості</t>
  </si>
  <si>
    <t>Кількість відвідувачів виставок</t>
  </si>
  <si>
    <t>Кількість відвідувачів виставок у тому числі: безкоштовно</t>
  </si>
  <si>
    <t>Кількість відвідувачів виставок у тому числі: за реалізованими квитками</t>
  </si>
  <si>
    <t>Кількість реалізованих квитків</t>
  </si>
  <si>
    <t>Кількість екскурсій на виставках</t>
  </si>
  <si>
    <t>Кількість проведених виставок у музеях</t>
  </si>
  <si>
    <t>Плановий обсяг доходів виставок</t>
  </si>
  <si>
    <t>Плановий обсяг доходів виставок у тому числі доходи від реалізації квитків</t>
  </si>
  <si>
    <t>Кількість екскурсій у музеях</t>
  </si>
  <si>
    <t>Кількість експонатів - усього</t>
  </si>
  <si>
    <t>Кількість експонатів буде експонуватись  у плановому  періоді</t>
  </si>
  <si>
    <t>Кількість відвідувачів музеїв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</si>
  <si>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</si>
  <si>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</si>
  <si>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Плановий обсяг доходів музеїв</t>
  </si>
  <si>
    <t>Плановий обсяг доходів музеїв у тому числі доходи від реалізації квитків</t>
  </si>
  <si>
    <t>Кількість реалізованих квитків, квитанцій від відвідування музею</t>
  </si>
  <si>
    <t>осіб</t>
  </si>
  <si>
    <t>шт.</t>
  </si>
  <si>
    <t>тис.од.</t>
  </si>
  <si>
    <t>Звіт про роботу НКМ ім.І.Спаського</t>
  </si>
  <si>
    <t>форма №8-НК</t>
  </si>
  <si>
    <t>Журнал обліку</t>
  </si>
  <si>
    <t>кошторис</t>
  </si>
  <si>
    <t>Бухгалтерська звітність, журнали обліку</t>
  </si>
  <si>
    <t>Кількість предметів довгострокового використання</t>
  </si>
  <si>
    <t>Потреба</t>
  </si>
  <si>
    <t>Середні витрати на 1 кв. м виставкової площі</t>
  </si>
  <si>
    <t>Середня вартість одного квитка</t>
  </si>
  <si>
    <t>Середні витрати на одного відвідувача</t>
  </si>
  <si>
    <t>Планові асигнування на зазначені цілі/ виставкова площа</t>
  </si>
  <si>
    <t>(Обсяг доходів музеїв від реалізації квитків/ Кількість реалізованих квитків)</t>
  </si>
  <si>
    <t>Кошторис без кредиторської заборгованості/ Кількість відвідувачів музеїв</t>
  </si>
  <si>
    <t>Середня вартість одиниці предметів довгострокового користування</t>
  </si>
  <si>
    <t>Обсяг видатків на зазначені цілі/кількість предметів довгострокового використання</t>
  </si>
  <si>
    <t>Динаміка збільшення виставок у плановому періоді відповідно до фактичного показника попереднього періоду</t>
  </si>
  <si>
    <t>Динаміка збільшення задіяних виставкових площ у плановому періоді відповідно до фактичного показника попереднього періоду, %</t>
  </si>
  <si>
    <t>Динаміка збільшення відвідувачів у плановому періоді відповідно до фактичного показника попереднього періоду</t>
  </si>
  <si>
    <t>Відсоток предметів, які експонуються, у загальній кількості експонатів основного музейного фонду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</si>
  <si>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</si>
  <si>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звітний період *100</t>
  </si>
  <si>
    <t>Виставкова площа /фактичний показник попереднього періоду(420.7)*100-100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</si>
  <si>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</si>
  <si>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</si>
  <si>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</si>
  <si>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</si>
  <si>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</si>
  <si>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</si>
  <si>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</si>
  <si>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</si>
  <si>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</si>
  <si>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</si>
  <si>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</si>
  <si>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</si>
  <si>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</si>
  <si>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Кількість експонатів, що експонувалась/ Кількість експонатів - усього*100</t>
  </si>
  <si>
    <t>Міська програма забезпечення пожежної безпеки Ніжинської міської об’єднаної   територіальної громади на 2020 рік</t>
  </si>
  <si>
    <t>Кількість проведених виставок у музеях /фактичний показник попереднього періоду(30)*100-100</t>
  </si>
  <si>
    <t>Кількість відвідувачів музеїв /фактичний показник попереднього періоду(10 709)*100-100</t>
  </si>
  <si>
    <t xml:space="preserve">(найменування головного розпорядника коштів місцевого бюджету)          </t>
  </si>
  <si>
    <t xml:space="preserve">  </t>
  </si>
  <si>
    <t>кількість</t>
  </si>
  <si>
    <t>осушувачі</t>
  </si>
  <si>
    <t>козирок</t>
  </si>
  <si>
    <t>перила</t>
  </si>
  <si>
    <t>навес</t>
  </si>
  <si>
    <t>макети (діліжанс, віз, сани)</t>
  </si>
  <si>
    <t>Конституція України, Бюджетний Кодекс України, Закон України "Про музеї і музейну справу", Наказ МФУ від 26.08.2014 р. № 836 «Про деякі питання запровадження ПЦМ, складання та виконання місцевих бюджетів»,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Ніжинської  міської ради 7 скликання вiд 29.04.2020 року № 9-72/2020, Рiшення Ніжинської  міської ради 7 скликання вiд 03.08.2020 року № 12-76/2020, Рiшення Нiжинської мiської ради 7 скликання  № 5-77/2020   вiд 27.08.2020 року, Рiшення Нiжинської мiської ради 7 скликання  № 1-78/2020   вiд 18.09.2020 року, Рiшення Нiжинської мiської ради 7 скликання  № 1-81/2020   вiд 22.10.2020 року, Рiшення Нiжинської мiської ради 8 скликання  № 2-2/2020   вiд 27.11.2020 року, Рішення Ніжинської міської ради 8 скликання від 15.12.2020 року № 5-3/2020.</t>
  </si>
  <si>
    <t>№  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</si>
</sst>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1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view="pageBreakPreview" zoomScale="70" zoomScaleNormal="80" zoomScaleSheetLayoutView="70" workbookViewId="0">
      <selection activeCell="F10" sqref="F10"/>
    </sheetView>
  </sheetViews>
  <sheetFormatPr defaultColWidth="21.5703125" defaultRowHeight="15" x14ac:dyDescent="0.25"/>
  <cols>
    <col min="1" max="1" width="6.5703125" style="9" customWidth="1"/>
    <col min="2" max="2" width="63.42578125" style="9" customWidth="1"/>
    <col min="3" max="3" width="19" style="9" customWidth="1"/>
    <col min="4" max="4" width="24.42578125" style="9" customWidth="1"/>
    <col min="5" max="5" width="32.85546875" style="9" customWidth="1"/>
    <col min="6" max="6" width="28.5703125" style="9" customWidth="1"/>
    <col min="7" max="7" width="21.5703125" style="9"/>
    <col min="8" max="30" width="10.28515625" style="9" customWidth="1"/>
    <col min="31" max="248" width="21.5703125" style="9"/>
    <col min="249" max="249" width="6.5703125" style="9" customWidth="1"/>
    <col min="250" max="255" width="21.5703125" style="9"/>
    <col min="256" max="286" width="10.28515625" style="9" customWidth="1"/>
    <col min="287" max="504" width="21.5703125" style="9"/>
    <col min="505" max="505" width="6.5703125" style="9" customWidth="1"/>
    <col min="506" max="511" width="21.5703125" style="9"/>
    <col min="512" max="542" width="10.28515625" style="9" customWidth="1"/>
    <col min="543" max="760" width="21.5703125" style="9"/>
    <col min="761" max="761" width="6.5703125" style="9" customWidth="1"/>
    <col min="762" max="767" width="21.5703125" style="9"/>
    <col min="768" max="798" width="10.28515625" style="9" customWidth="1"/>
    <col min="799" max="1016" width="21.5703125" style="9"/>
    <col min="1017" max="1017" width="6.5703125" style="9" customWidth="1"/>
    <col min="1018" max="1023" width="21.5703125" style="9"/>
    <col min="1024" max="1054" width="10.28515625" style="9" customWidth="1"/>
    <col min="1055" max="1272" width="21.5703125" style="9"/>
    <col min="1273" max="1273" width="6.5703125" style="9" customWidth="1"/>
    <col min="1274" max="1279" width="21.5703125" style="9"/>
    <col min="1280" max="1310" width="10.28515625" style="9" customWidth="1"/>
    <col min="1311" max="1528" width="21.5703125" style="9"/>
    <col min="1529" max="1529" width="6.5703125" style="9" customWidth="1"/>
    <col min="1530" max="1535" width="21.5703125" style="9"/>
    <col min="1536" max="1566" width="10.28515625" style="9" customWidth="1"/>
    <col min="1567" max="1784" width="21.5703125" style="9"/>
    <col min="1785" max="1785" width="6.5703125" style="9" customWidth="1"/>
    <col min="1786" max="1791" width="21.5703125" style="9"/>
    <col min="1792" max="1822" width="10.28515625" style="9" customWidth="1"/>
    <col min="1823" max="2040" width="21.5703125" style="9"/>
    <col min="2041" max="2041" width="6.5703125" style="9" customWidth="1"/>
    <col min="2042" max="2047" width="21.5703125" style="9"/>
    <col min="2048" max="2078" width="10.28515625" style="9" customWidth="1"/>
    <col min="2079" max="2296" width="21.5703125" style="9"/>
    <col min="2297" max="2297" width="6.5703125" style="9" customWidth="1"/>
    <col min="2298" max="2303" width="21.5703125" style="9"/>
    <col min="2304" max="2334" width="10.28515625" style="9" customWidth="1"/>
    <col min="2335" max="2552" width="21.5703125" style="9"/>
    <col min="2553" max="2553" width="6.5703125" style="9" customWidth="1"/>
    <col min="2554" max="2559" width="21.5703125" style="9"/>
    <col min="2560" max="2590" width="10.28515625" style="9" customWidth="1"/>
    <col min="2591" max="2808" width="21.5703125" style="9"/>
    <col min="2809" max="2809" width="6.5703125" style="9" customWidth="1"/>
    <col min="2810" max="2815" width="21.5703125" style="9"/>
    <col min="2816" max="2846" width="10.28515625" style="9" customWidth="1"/>
    <col min="2847" max="3064" width="21.5703125" style="9"/>
    <col min="3065" max="3065" width="6.5703125" style="9" customWidth="1"/>
    <col min="3066" max="3071" width="21.5703125" style="9"/>
    <col min="3072" max="3102" width="10.28515625" style="9" customWidth="1"/>
    <col min="3103" max="3320" width="21.5703125" style="9"/>
    <col min="3321" max="3321" width="6.5703125" style="9" customWidth="1"/>
    <col min="3322" max="3327" width="21.5703125" style="9"/>
    <col min="3328" max="3358" width="10.28515625" style="9" customWidth="1"/>
    <col min="3359" max="3576" width="21.5703125" style="9"/>
    <col min="3577" max="3577" width="6.5703125" style="9" customWidth="1"/>
    <col min="3578" max="3583" width="21.5703125" style="9"/>
    <col min="3584" max="3614" width="10.28515625" style="9" customWidth="1"/>
    <col min="3615" max="3832" width="21.5703125" style="9"/>
    <col min="3833" max="3833" width="6.5703125" style="9" customWidth="1"/>
    <col min="3834" max="3839" width="21.5703125" style="9"/>
    <col min="3840" max="3870" width="10.28515625" style="9" customWidth="1"/>
    <col min="3871" max="4088" width="21.5703125" style="9"/>
    <col min="4089" max="4089" width="6.5703125" style="9" customWidth="1"/>
    <col min="4090" max="4095" width="21.5703125" style="9"/>
    <col min="4096" max="4126" width="10.28515625" style="9" customWidth="1"/>
    <col min="4127" max="4344" width="21.5703125" style="9"/>
    <col min="4345" max="4345" width="6.5703125" style="9" customWidth="1"/>
    <col min="4346" max="4351" width="21.5703125" style="9"/>
    <col min="4352" max="4382" width="10.28515625" style="9" customWidth="1"/>
    <col min="4383" max="4600" width="21.5703125" style="9"/>
    <col min="4601" max="4601" width="6.5703125" style="9" customWidth="1"/>
    <col min="4602" max="4607" width="21.5703125" style="9"/>
    <col min="4608" max="4638" width="10.28515625" style="9" customWidth="1"/>
    <col min="4639" max="4856" width="21.5703125" style="9"/>
    <col min="4857" max="4857" width="6.5703125" style="9" customWidth="1"/>
    <col min="4858" max="4863" width="21.5703125" style="9"/>
    <col min="4864" max="4894" width="10.28515625" style="9" customWidth="1"/>
    <col min="4895" max="5112" width="21.5703125" style="9"/>
    <col min="5113" max="5113" width="6.5703125" style="9" customWidth="1"/>
    <col min="5114" max="5119" width="21.5703125" style="9"/>
    <col min="5120" max="5150" width="10.28515625" style="9" customWidth="1"/>
    <col min="5151" max="5368" width="21.5703125" style="9"/>
    <col min="5369" max="5369" width="6.5703125" style="9" customWidth="1"/>
    <col min="5370" max="5375" width="21.5703125" style="9"/>
    <col min="5376" max="5406" width="10.28515625" style="9" customWidth="1"/>
    <col min="5407" max="5624" width="21.5703125" style="9"/>
    <col min="5625" max="5625" width="6.5703125" style="9" customWidth="1"/>
    <col min="5626" max="5631" width="21.5703125" style="9"/>
    <col min="5632" max="5662" width="10.28515625" style="9" customWidth="1"/>
    <col min="5663" max="5880" width="21.5703125" style="9"/>
    <col min="5881" max="5881" width="6.5703125" style="9" customWidth="1"/>
    <col min="5882" max="5887" width="21.5703125" style="9"/>
    <col min="5888" max="5918" width="10.28515625" style="9" customWidth="1"/>
    <col min="5919" max="6136" width="21.5703125" style="9"/>
    <col min="6137" max="6137" width="6.5703125" style="9" customWidth="1"/>
    <col min="6138" max="6143" width="21.5703125" style="9"/>
    <col min="6144" max="6174" width="10.28515625" style="9" customWidth="1"/>
    <col min="6175" max="6392" width="21.5703125" style="9"/>
    <col min="6393" max="6393" width="6.5703125" style="9" customWidth="1"/>
    <col min="6394" max="6399" width="21.5703125" style="9"/>
    <col min="6400" max="6430" width="10.28515625" style="9" customWidth="1"/>
    <col min="6431" max="6648" width="21.5703125" style="9"/>
    <col min="6649" max="6649" width="6.5703125" style="9" customWidth="1"/>
    <col min="6650" max="6655" width="21.5703125" style="9"/>
    <col min="6656" max="6686" width="10.28515625" style="9" customWidth="1"/>
    <col min="6687" max="6904" width="21.5703125" style="9"/>
    <col min="6905" max="6905" width="6.5703125" style="9" customWidth="1"/>
    <col min="6906" max="6911" width="21.5703125" style="9"/>
    <col min="6912" max="6942" width="10.28515625" style="9" customWidth="1"/>
    <col min="6943" max="7160" width="21.5703125" style="9"/>
    <col min="7161" max="7161" width="6.5703125" style="9" customWidth="1"/>
    <col min="7162" max="7167" width="21.5703125" style="9"/>
    <col min="7168" max="7198" width="10.28515625" style="9" customWidth="1"/>
    <col min="7199" max="7416" width="21.5703125" style="9"/>
    <col min="7417" max="7417" width="6.5703125" style="9" customWidth="1"/>
    <col min="7418" max="7423" width="21.5703125" style="9"/>
    <col min="7424" max="7454" width="10.28515625" style="9" customWidth="1"/>
    <col min="7455" max="7672" width="21.5703125" style="9"/>
    <col min="7673" max="7673" width="6.5703125" style="9" customWidth="1"/>
    <col min="7674" max="7679" width="21.5703125" style="9"/>
    <col min="7680" max="7710" width="10.28515625" style="9" customWidth="1"/>
    <col min="7711" max="7928" width="21.5703125" style="9"/>
    <col min="7929" max="7929" width="6.5703125" style="9" customWidth="1"/>
    <col min="7930" max="7935" width="21.5703125" style="9"/>
    <col min="7936" max="7966" width="10.28515625" style="9" customWidth="1"/>
    <col min="7967" max="8184" width="21.5703125" style="9"/>
    <col min="8185" max="8185" width="6.5703125" style="9" customWidth="1"/>
    <col min="8186" max="8191" width="21.5703125" style="9"/>
    <col min="8192" max="8222" width="10.28515625" style="9" customWidth="1"/>
    <col min="8223" max="8440" width="21.5703125" style="9"/>
    <col min="8441" max="8441" width="6.5703125" style="9" customWidth="1"/>
    <col min="8442" max="8447" width="21.5703125" style="9"/>
    <col min="8448" max="8478" width="10.28515625" style="9" customWidth="1"/>
    <col min="8479" max="8696" width="21.5703125" style="9"/>
    <col min="8697" max="8697" width="6.5703125" style="9" customWidth="1"/>
    <col min="8698" max="8703" width="21.5703125" style="9"/>
    <col min="8704" max="8734" width="10.28515625" style="9" customWidth="1"/>
    <col min="8735" max="8952" width="21.5703125" style="9"/>
    <col min="8953" max="8953" width="6.5703125" style="9" customWidth="1"/>
    <col min="8954" max="8959" width="21.5703125" style="9"/>
    <col min="8960" max="8990" width="10.28515625" style="9" customWidth="1"/>
    <col min="8991" max="9208" width="21.5703125" style="9"/>
    <col min="9209" max="9209" width="6.5703125" style="9" customWidth="1"/>
    <col min="9210" max="9215" width="21.5703125" style="9"/>
    <col min="9216" max="9246" width="10.28515625" style="9" customWidth="1"/>
    <col min="9247" max="9464" width="21.5703125" style="9"/>
    <col min="9465" max="9465" width="6.5703125" style="9" customWidth="1"/>
    <col min="9466" max="9471" width="21.5703125" style="9"/>
    <col min="9472" max="9502" width="10.28515625" style="9" customWidth="1"/>
    <col min="9503" max="9720" width="21.5703125" style="9"/>
    <col min="9721" max="9721" width="6.5703125" style="9" customWidth="1"/>
    <col min="9722" max="9727" width="21.5703125" style="9"/>
    <col min="9728" max="9758" width="10.28515625" style="9" customWidth="1"/>
    <col min="9759" max="9976" width="21.5703125" style="9"/>
    <col min="9977" max="9977" width="6.5703125" style="9" customWidth="1"/>
    <col min="9978" max="9983" width="21.5703125" style="9"/>
    <col min="9984" max="10014" width="10.28515625" style="9" customWidth="1"/>
    <col min="10015" max="10232" width="21.5703125" style="9"/>
    <col min="10233" max="10233" width="6.5703125" style="9" customWidth="1"/>
    <col min="10234" max="10239" width="21.5703125" style="9"/>
    <col min="10240" max="10270" width="10.28515625" style="9" customWidth="1"/>
    <col min="10271" max="10488" width="21.5703125" style="9"/>
    <col min="10489" max="10489" width="6.5703125" style="9" customWidth="1"/>
    <col min="10490" max="10495" width="21.5703125" style="9"/>
    <col min="10496" max="10526" width="10.28515625" style="9" customWidth="1"/>
    <col min="10527" max="10744" width="21.5703125" style="9"/>
    <col min="10745" max="10745" width="6.5703125" style="9" customWidth="1"/>
    <col min="10746" max="10751" width="21.5703125" style="9"/>
    <col min="10752" max="10782" width="10.28515625" style="9" customWidth="1"/>
    <col min="10783" max="11000" width="21.5703125" style="9"/>
    <col min="11001" max="11001" width="6.5703125" style="9" customWidth="1"/>
    <col min="11002" max="11007" width="21.5703125" style="9"/>
    <col min="11008" max="11038" width="10.28515625" style="9" customWidth="1"/>
    <col min="11039" max="11256" width="21.5703125" style="9"/>
    <col min="11257" max="11257" width="6.5703125" style="9" customWidth="1"/>
    <col min="11258" max="11263" width="21.5703125" style="9"/>
    <col min="11264" max="11294" width="10.28515625" style="9" customWidth="1"/>
    <col min="11295" max="11512" width="21.5703125" style="9"/>
    <col min="11513" max="11513" width="6.5703125" style="9" customWidth="1"/>
    <col min="11514" max="11519" width="21.5703125" style="9"/>
    <col min="11520" max="11550" width="10.28515625" style="9" customWidth="1"/>
    <col min="11551" max="11768" width="21.5703125" style="9"/>
    <col min="11769" max="11769" width="6.5703125" style="9" customWidth="1"/>
    <col min="11770" max="11775" width="21.5703125" style="9"/>
    <col min="11776" max="11806" width="10.28515625" style="9" customWidth="1"/>
    <col min="11807" max="12024" width="21.5703125" style="9"/>
    <col min="12025" max="12025" width="6.5703125" style="9" customWidth="1"/>
    <col min="12026" max="12031" width="21.5703125" style="9"/>
    <col min="12032" max="12062" width="10.28515625" style="9" customWidth="1"/>
    <col min="12063" max="12280" width="21.5703125" style="9"/>
    <col min="12281" max="12281" width="6.5703125" style="9" customWidth="1"/>
    <col min="12282" max="12287" width="21.5703125" style="9"/>
    <col min="12288" max="12318" width="10.28515625" style="9" customWidth="1"/>
    <col min="12319" max="12536" width="21.5703125" style="9"/>
    <col min="12537" max="12537" width="6.5703125" style="9" customWidth="1"/>
    <col min="12538" max="12543" width="21.5703125" style="9"/>
    <col min="12544" max="12574" width="10.28515625" style="9" customWidth="1"/>
    <col min="12575" max="12792" width="21.5703125" style="9"/>
    <col min="12793" max="12793" width="6.5703125" style="9" customWidth="1"/>
    <col min="12794" max="12799" width="21.5703125" style="9"/>
    <col min="12800" max="12830" width="10.28515625" style="9" customWidth="1"/>
    <col min="12831" max="13048" width="21.5703125" style="9"/>
    <col min="13049" max="13049" width="6.5703125" style="9" customWidth="1"/>
    <col min="13050" max="13055" width="21.5703125" style="9"/>
    <col min="13056" max="13086" width="10.28515625" style="9" customWidth="1"/>
    <col min="13087" max="13304" width="21.5703125" style="9"/>
    <col min="13305" max="13305" width="6.5703125" style="9" customWidth="1"/>
    <col min="13306" max="13311" width="21.5703125" style="9"/>
    <col min="13312" max="13342" width="10.28515625" style="9" customWidth="1"/>
    <col min="13343" max="13560" width="21.5703125" style="9"/>
    <col min="13561" max="13561" width="6.5703125" style="9" customWidth="1"/>
    <col min="13562" max="13567" width="21.5703125" style="9"/>
    <col min="13568" max="13598" width="10.28515625" style="9" customWidth="1"/>
    <col min="13599" max="13816" width="21.5703125" style="9"/>
    <col min="13817" max="13817" width="6.5703125" style="9" customWidth="1"/>
    <col min="13818" max="13823" width="21.5703125" style="9"/>
    <col min="13824" max="13854" width="10.28515625" style="9" customWidth="1"/>
    <col min="13855" max="14072" width="21.5703125" style="9"/>
    <col min="14073" max="14073" width="6.5703125" style="9" customWidth="1"/>
    <col min="14074" max="14079" width="21.5703125" style="9"/>
    <col min="14080" max="14110" width="10.28515625" style="9" customWidth="1"/>
    <col min="14111" max="14328" width="21.5703125" style="9"/>
    <col min="14329" max="14329" width="6.5703125" style="9" customWidth="1"/>
    <col min="14330" max="14335" width="21.5703125" style="9"/>
    <col min="14336" max="14366" width="10.28515625" style="9" customWidth="1"/>
    <col min="14367" max="14584" width="21.5703125" style="9"/>
    <col min="14585" max="14585" width="6.5703125" style="9" customWidth="1"/>
    <col min="14586" max="14591" width="21.5703125" style="9"/>
    <col min="14592" max="14622" width="10.28515625" style="9" customWidth="1"/>
    <col min="14623" max="14840" width="21.5703125" style="9"/>
    <col min="14841" max="14841" width="6.5703125" style="9" customWidth="1"/>
    <col min="14842" max="14847" width="21.5703125" style="9"/>
    <col min="14848" max="14878" width="10.28515625" style="9" customWidth="1"/>
    <col min="14879" max="15096" width="21.5703125" style="9"/>
    <col min="15097" max="15097" width="6.5703125" style="9" customWidth="1"/>
    <col min="15098" max="15103" width="21.5703125" style="9"/>
    <col min="15104" max="15134" width="10.28515625" style="9" customWidth="1"/>
    <col min="15135" max="15352" width="21.5703125" style="9"/>
    <col min="15353" max="15353" width="6.5703125" style="9" customWidth="1"/>
    <col min="15354" max="15359" width="21.5703125" style="9"/>
    <col min="15360" max="15390" width="10.28515625" style="9" customWidth="1"/>
    <col min="15391" max="15608" width="21.5703125" style="9"/>
    <col min="15609" max="15609" width="6.5703125" style="9" customWidth="1"/>
    <col min="15610" max="15615" width="21.5703125" style="9"/>
    <col min="15616" max="15646" width="10.28515625" style="9" customWidth="1"/>
    <col min="15647" max="15864" width="21.5703125" style="9"/>
    <col min="15865" max="15865" width="6.5703125" style="9" customWidth="1"/>
    <col min="15866" max="15871" width="21.5703125" style="9"/>
    <col min="15872" max="15902" width="10.28515625" style="9" customWidth="1"/>
    <col min="15903" max="16120" width="21.5703125" style="9"/>
    <col min="16121" max="16121" width="6.5703125" style="9" customWidth="1"/>
    <col min="16122" max="16127" width="21.5703125" style="9"/>
    <col min="16128" max="16158" width="10.28515625" style="9" customWidth="1"/>
    <col min="16159" max="16384" width="21.5703125" style="9"/>
  </cols>
  <sheetData>
    <row r="1" spans="1:8" x14ac:dyDescent="0.25">
      <c r="F1" s="82" t="s">
        <v>27</v>
      </c>
      <c r="G1" s="83"/>
    </row>
    <row r="2" spans="1:8" x14ac:dyDescent="0.25">
      <c r="F2" s="83"/>
      <c r="G2" s="83"/>
    </row>
    <row r="3" spans="1:8" ht="32.25" customHeight="1" x14ac:dyDescent="0.25">
      <c r="F3" s="83"/>
      <c r="G3" s="83"/>
    </row>
    <row r="4" spans="1:8" ht="15.75" x14ac:dyDescent="0.25">
      <c r="A4" s="10"/>
      <c r="E4" s="10" t="s">
        <v>0</v>
      </c>
    </row>
    <row r="5" spans="1:8" ht="15.75" customHeight="1" x14ac:dyDescent="0.25">
      <c r="A5" s="10"/>
      <c r="E5" s="71" t="s">
        <v>1</v>
      </c>
      <c r="F5" s="71"/>
      <c r="G5" s="71"/>
    </row>
    <row r="6" spans="1:8" ht="42.75" customHeight="1" x14ac:dyDescent="0.3">
      <c r="A6" s="10"/>
      <c r="B6" s="10"/>
      <c r="E6" s="84" t="s">
        <v>20</v>
      </c>
      <c r="F6" s="84"/>
      <c r="G6" s="84"/>
    </row>
    <row r="7" spans="1:8" ht="15" customHeight="1" x14ac:dyDescent="0.25">
      <c r="A7" s="10"/>
      <c r="E7" s="78" t="s">
        <v>7</v>
      </c>
      <c r="F7" s="78"/>
      <c r="G7" s="78"/>
    </row>
    <row r="8" spans="1:8" ht="15" customHeight="1" x14ac:dyDescent="0.25">
      <c r="A8" s="10"/>
      <c r="E8" s="81"/>
      <c r="F8" s="81"/>
      <c r="G8" s="81"/>
    </row>
    <row r="9" spans="1:8" ht="18.75" x14ac:dyDescent="0.25">
      <c r="A9" s="10"/>
      <c r="E9" s="95">
        <v>44189</v>
      </c>
      <c r="F9" s="8" t="s">
        <v>168</v>
      </c>
      <c r="G9" s="10"/>
    </row>
    <row r="12" spans="1:8" ht="20.25" x14ac:dyDescent="0.25">
      <c r="A12" s="85" t="s">
        <v>28</v>
      </c>
      <c r="B12" s="85"/>
      <c r="C12" s="85"/>
      <c r="D12" s="85"/>
      <c r="E12" s="85"/>
      <c r="F12" s="85"/>
      <c r="G12" s="85"/>
    </row>
    <row r="13" spans="1:8" ht="18.75" x14ac:dyDescent="0.25">
      <c r="A13" s="86" t="s">
        <v>56</v>
      </c>
      <c r="B13" s="86"/>
      <c r="C13" s="86"/>
      <c r="D13" s="86"/>
      <c r="E13" s="86"/>
      <c r="F13" s="86"/>
      <c r="G13" s="86"/>
    </row>
    <row r="15" spans="1:8" x14ac:dyDescent="0.25">
      <c r="A15" s="11" t="s">
        <v>29</v>
      </c>
      <c r="B15" s="66">
        <v>1000000</v>
      </c>
      <c r="C15" s="11"/>
      <c r="D15" s="87" t="s">
        <v>20</v>
      </c>
      <c r="E15" s="87"/>
      <c r="F15" s="11"/>
      <c r="G15" s="66">
        <v>35281134</v>
      </c>
      <c r="H15" s="12"/>
    </row>
    <row r="16" spans="1:8" ht="15" customHeight="1" x14ac:dyDescent="0.25">
      <c r="B16" s="67" t="s">
        <v>30</v>
      </c>
      <c r="D16" s="94" t="s">
        <v>159</v>
      </c>
      <c r="E16" s="94"/>
      <c r="F16" s="13"/>
      <c r="G16" s="14" t="s">
        <v>31</v>
      </c>
      <c r="H16" s="15"/>
    </row>
    <row r="17" spans="1:8" x14ac:dyDescent="0.25">
      <c r="A17" s="16" t="s">
        <v>32</v>
      </c>
      <c r="B17" s="17">
        <v>1010000</v>
      </c>
      <c r="C17" s="16"/>
      <c r="D17" s="87" t="s">
        <v>20</v>
      </c>
      <c r="E17" s="87"/>
      <c r="F17" s="16"/>
      <c r="G17" s="17">
        <v>35281134</v>
      </c>
      <c r="H17" s="18"/>
    </row>
    <row r="18" spans="1:8" ht="22.5" customHeight="1" x14ac:dyDescent="0.25">
      <c r="B18" s="67" t="s">
        <v>33</v>
      </c>
      <c r="C18" s="19" t="s">
        <v>160</v>
      </c>
      <c r="D18" s="92" t="s">
        <v>2</v>
      </c>
      <c r="E18" s="92"/>
      <c r="F18" s="19"/>
      <c r="G18" s="14" t="s">
        <v>31</v>
      </c>
      <c r="H18" s="15"/>
    </row>
    <row r="19" spans="1:8" ht="33.75" customHeight="1" x14ac:dyDescent="0.3">
      <c r="A19" s="20" t="s">
        <v>34</v>
      </c>
      <c r="B19" s="68">
        <v>1014040</v>
      </c>
      <c r="C19" s="21" t="s">
        <v>78</v>
      </c>
      <c r="D19" s="22" t="s">
        <v>73</v>
      </c>
      <c r="E19" s="93" t="s">
        <v>79</v>
      </c>
      <c r="F19" s="93"/>
      <c r="G19" s="68">
        <v>25538000000</v>
      </c>
      <c r="H19" s="23"/>
    </row>
    <row r="20" spans="1:8" ht="42" customHeight="1" x14ac:dyDescent="0.25">
      <c r="B20" s="24" t="s">
        <v>35</v>
      </c>
      <c r="C20" s="67" t="s">
        <v>36</v>
      </c>
      <c r="D20" s="67" t="s">
        <v>37</v>
      </c>
      <c r="E20" s="92" t="s">
        <v>38</v>
      </c>
      <c r="F20" s="92"/>
      <c r="G20" s="67" t="s">
        <v>39</v>
      </c>
      <c r="H20" s="25"/>
    </row>
    <row r="21" spans="1:8" ht="18.75" x14ac:dyDescent="0.25">
      <c r="A21" s="26" t="s">
        <v>40</v>
      </c>
      <c r="B21" s="27" t="s">
        <v>57</v>
      </c>
      <c r="C21" s="28">
        <f>E44</f>
        <v>5457091</v>
      </c>
      <c r="D21" s="29" t="s">
        <v>74</v>
      </c>
      <c r="E21" s="30"/>
      <c r="F21" s="30"/>
      <c r="G21" s="30"/>
      <c r="H21" s="25"/>
    </row>
    <row r="22" spans="1:8" ht="18.75" x14ac:dyDescent="0.25">
      <c r="A22" s="26"/>
      <c r="B22" s="27" t="s">
        <v>75</v>
      </c>
      <c r="C22" s="31">
        <f>C44</f>
        <v>5270491</v>
      </c>
      <c r="D22" s="29" t="s">
        <v>19</v>
      </c>
      <c r="E22" s="30"/>
      <c r="F22" s="30"/>
      <c r="G22" s="30"/>
      <c r="H22" s="25"/>
    </row>
    <row r="23" spans="1:8" ht="18.75" x14ac:dyDescent="0.25">
      <c r="A23" s="26"/>
      <c r="B23" s="27" t="s">
        <v>76</v>
      </c>
      <c r="C23" s="31">
        <f>D44</f>
        <v>186600</v>
      </c>
      <c r="D23" s="29" t="s">
        <v>8</v>
      </c>
      <c r="E23" s="30"/>
      <c r="F23" s="30"/>
      <c r="G23" s="30"/>
      <c r="H23" s="25"/>
    </row>
    <row r="24" spans="1:8" ht="27" customHeight="1" x14ac:dyDescent="0.25">
      <c r="A24" s="26" t="s">
        <v>41</v>
      </c>
      <c r="B24" s="79" t="s">
        <v>58</v>
      </c>
      <c r="C24" s="79"/>
      <c r="D24" s="79"/>
      <c r="E24" s="79"/>
      <c r="F24" s="79"/>
      <c r="G24" s="79"/>
    </row>
    <row r="25" spans="1:8" ht="122.25" customHeight="1" x14ac:dyDescent="0.25">
      <c r="A25" s="26"/>
      <c r="B25" s="88" t="s">
        <v>167</v>
      </c>
      <c r="C25" s="88"/>
      <c r="D25" s="88"/>
      <c r="E25" s="88"/>
      <c r="F25" s="88"/>
      <c r="G25" s="88"/>
    </row>
    <row r="26" spans="1:8" ht="22.5" customHeight="1" x14ac:dyDescent="0.25">
      <c r="A26" s="26" t="s">
        <v>42</v>
      </c>
      <c r="B26" s="79" t="s">
        <v>43</v>
      </c>
      <c r="C26" s="79"/>
      <c r="D26" s="79"/>
      <c r="E26" s="79"/>
      <c r="F26" s="79"/>
      <c r="G26" s="79"/>
    </row>
    <row r="27" spans="1:8" ht="15.75" x14ac:dyDescent="0.25">
      <c r="A27" s="63" t="s">
        <v>44</v>
      </c>
      <c r="B27" s="72" t="s">
        <v>15</v>
      </c>
      <c r="C27" s="72"/>
      <c r="D27" s="72"/>
      <c r="E27" s="72"/>
      <c r="F27" s="72"/>
      <c r="G27" s="72"/>
    </row>
    <row r="28" spans="1:8" ht="18.75" customHeight="1" x14ac:dyDescent="0.25">
      <c r="A28" s="63">
        <v>1</v>
      </c>
      <c r="B28" s="89" t="s">
        <v>80</v>
      </c>
      <c r="C28" s="90"/>
      <c r="D28" s="90"/>
      <c r="E28" s="90"/>
      <c r="F28" s="90"/>
      <c r="G28" s="91"/>
    </row>
    <row r="29" spans="1:8" ht="15.75" x14ac:dyDescent="0.25">
      <c r="A29" s="63">
        <v>2</v>
      </c>
      <c r="B29" s="89" t="s">
        <v>81</v>
      </c>
      <c r="C29" s="90"/>
      <c r="D29" s="90"/>
      <c r="E29" s="90"/>
      <c r="F29" s="90"/>
      <c r="G29" s="91"/>
    </row>
    <row r="30" spans="1:8" ht="15.75" hidden="1" x14ac:dyDescent="0.25">
      <c r="A30" s="63"/>
      <c r="B30" s="72"/>
      <c r="C30" s="72"/>
      <c r="D30" s="72"/>
      <c r="E30" s="72"/>
      <c r="F30" s="72"/>
      <c r="G30" s="72"/>
    </row>
    <row r="31" spans="1:8" ht="15.75" x14ac:dyDescent="0.25">
      <c r="A31" s="32"/>
    </row>
    <row r="32" spans="1:8" s="34" customFormat="1" ht="15.75" x14ac:dyDescent="0.25">
      <c r="A32" s="33" t="s">
        <v>45</v>
      </c>
      <c r="B32" s="76" t="s">
        <v>82</v>
      </c>
      <c r="C32" s="76"/>
      <c r="D32" s="76"/>
      <c r="E32" s="76"/>
      <c r="F32" s="76"/>
      <c r="G32" s="76"/>
    </row>
    <row r="33" spans="1:7" ht="15.75" x14ac:dyDescent="0.25">
      <c r="A33" s="33" t="s">
        <v>46</v>
      </c>
      <c r="B33" s="71" t="s">
        <v>47</v>
      </c>
      <c r="C33" s="71"/>
      <c r="D33" s="71"/>
      <c r="E33" s="71"/>
      <c r="F33" s="71"/>
      <c r="G33" s="71"/>
    </row>
    <row r="34" spans="1:7" ht="22.5" customHeight="1" x14ac:dyDescent="0.25">
      <c r="A34" s="63" t="s">
        <v>44</v>
      </c>
      <c r="B34" s="72" t="s">
        <v>9</v>
      </c>
      <c r="C34" s="72"/>
      <c r="D34" s="72"/>
      <c r="E34" s="72"/>
      <c r="F34" s="72"/>
      <c r="G34" s="72"/>
    </row>
    <row r="35" spans="1:7" ht="15.75" x14ac:dyDescent="0.25">
      <c r="A35" s="63">
        <v>1</v>
      </c>
      <c r="B35" s="73" t="s">
        <v>83</v>
      </c>
      <c r="C35" s="74"/>
      <c r="D35" s="74"/>
      <c r="E35" s="74"/>
      <c r="F35" s="74"/>
      <c r="G35" s="75"/>
    </row>
    <row r="36" spans="1:7" ht="15.75" hidden="1" x14ac:dyDescent="0.25">
      <c r="A36" s="63"/>
      <c r="B36" s="72"/>
      <c r="C36" s="72"/>
      <c r="D36" s="72"/>
      <c r="E36" s="72"/>
      <c r="F36" s="72"/>
      <c r="G36" s="72"/>
    </row>
    <row r="37" spans="1:7" ht="15.75" hidden="1" x14ac:dyDescent="0.25">
      <c r="A37" s="63"/>
      <c r="B37" s="72"/>
      <c r="C37" s="72"/>
      <c r="D37" s="72"/>
      <c r="E37" s="72"/>
      <c r="F37" s="72"/>
      <c r="G37" s="72"/>
    </row>
    <row r="38" spans="1:7" ht="15.75" x14ac:dyDescent="0.25">
      <c r="A38" s="26"/>
      <c r="B38" s="64"/>
      <c r="C38" s="64"/>
      <c r="D38" s="64"/>
      <c r="E38" s="64"/>
      <c r="F38" s="64"/>
      <c r="G38" s="64"/>
    </row>
    <row r="39" spans="1:7" ht="15.75" x14ac:dyDescent="0.25">
      <c r="A39" s="26" t="s">
        <v>48</v>
      </c>
      <c r="B39" s="35" t="s">
        <v>10</v>
      </c>
      <c r="C39" s="64"/>
      <c r="D39" s="64"/>
      <c r="E39" s="36" t="s">
        <v>19</v>
      </c>
      <c r="F39" s="64"/>
      <c r="G39" s="64"/>
    </row>
    <row r="40" spans="1:7" ht="15.75" x14ac:dyDescent="0.25">
      <c r="A40" s="63" t="s">
        <v>44</v>
      </c>
      <c r="B40" s="63" t="s">
        <v>10</v>
      </c>
      <c r="C40" s="63" t="s">
        <v>12</v>
      </c>
      <c r="D40" s="63" t="s">
        <v>13</v>
      </c>
      <c r="E40" s="63" t="s">
        <v>11</v>
      </c>
    </row>
    <row r="41" spans="1:7" ht="15.75" x14ac:dyDescent="0.25">
      <c r="A41" s="63">
        <v>1</v>
      </c>
      <c r="B41" s="63">
        <v>2</v>
      </c>
      <c r="C41" s="63">
        <v>3</v>
      </c>
      <c r="D41" s="63">
        <v>4</v>
      </c>
      <c r="E41" s="63">
        <v>5</v>
      </c>
    </row>
    <row r="42" spans="1:7" ht="15.75" x14ac:dyDescent="0.25">
      <c r="A42" s="37">
        <v>1</v>
      </c>
      <c r="B42" s="38" t="s">
        <v>84</v>
      </c>
      <c r="C42" s="6">
        <f>2784200+160000+53241+913000+923000+20200+13150+11000+75000+123000+100000+94700</f>
        <v>5270491</v>
      </c>
      <c r="D42" s="6">
        <v>70000</v>
      </c>
      <c r="E42" s="6">
        <f>SUM(C42:D42)</f>
        <v>5340491</v>
      </c>
    </row>
    <row r="43" spans="1:7" ht="15.75" x14ac:dyDescent="0.25">
      <c r="A43" s="37">
        <v>2</v>
      </c>
      <c r="B43" s="38" t="s">
        <v>85</v>
      </c>
      <c r="C43" s="6"/>
      <c r="D43" s="6">
        <f>15000+37000+63000+1600</f>
        <v>116600</v>
      </c>
      <c r="E43" s="6">
        <f>SUM(C43:D43)</f>
        <v>116600</v>
      </c>
    </row>
    <row r="44" spans="1:7" ht="15.75" x14ac:dyDescent="0.25">
      <c r="A44" s="72" t="s">
        <v>11</v>
      </c>
      <c r="B44" s="72"/>
      <c r="C44" s="39">
        <f>SUM(C42:C43)</f>
        <v>5270491</v>
      </c>
      <c r="D44" s="39">
        <f t="shared" ref="D44:E44" si="0">SUM(D42:D43)</f>
        <v>186600</v>
      </c>
      <c r="E44" s="39">
        <f t="shared" si="0"/>
        <v>5457091</v>
      </c>
    </row>
    <row r="45" spans="1:7" ht="15.75" x14ac:dyDescent="0.25">
      <c r="A45" s="32"/>
    </row>
    <row r="46" spans="1:7" ht="15.75" customHeight="1" x14ac:dyDescent="0.25">
      <c r="A46" s="26" t="s">
        <v>49</v>
      </c>
      <c r="B46" s="79" t="s">
        <v>50</v>
      </c>
      <c r="C46" s="79"/>
      <c r="D46" s="79"/>
      <c r="E46" s="36" t="s">
        <v>51</v>
      </c>
      <c r="F46" s="10"/>
      <c r="G46" s="10"/>
    </row>
    <row r="47" spans="1:7" ht="15.75" x14ac:dyDescent="0.25">
      <c r="A47" s="63" t="s">
        <v>44</v>
      </c>
      <c r="B47" s="63" t="s">
        <v>14</v>
      </c>
      <c r="C47" s="63" t="s">
        <v>12</v>
      </c>
      <c r="D47" s="63" t="s">
        <v>13</v>
      </c>
      <c r="E47" s="63" t="s">
        <v>11</v>
      </c>
    </row>
    <row r="48" spans="1:7" ht="15.75" x14ac:dyDescent="0.25">
      <c r="A48" s="63">
        <v>1</v>
      </c>
      <c r="B48" s="63">
        <v>2</v>
      </c>
      <c r="C48" s="63">
        <v>3</v>
      </c>
      <c r="D48" s="63">
        <v>4</v>
      </c>
      <c r="E48" s="63">
        <v>5</v>
      </c>
    </row>
    <row r="49" spans="1:7" ht="31.5" x14ac:dyDescent="0.25">
      <c r="A49" s="37">
        <v>1</v>
      </c>
      <c r="B49" s="40" t="s">
        <v>156</v>
      </c>
      <c r="C49" s="40">
        <f>20200-1400</f>
        <v>18800</v>
      </c>
      <c r="D49" s="40"/>
      <c r="E49" s="40">
        <f>SUM(C49:D49)</f>
        <v>18800</v>
      </c>
    </row>
    <row r="50" spans="1:7" ht="15.75" hidden="1" x14ac:dyDescent="0.25">
      <c r="A50" s="63"/>
      <c r="B50" s="40"/>
      <c r="C50" s="40"/>
      <c r="D50" s="40"/>
      <c r="E50" s="40"/>
    </row>
    <row r="51" spans="1:7" ht="15.75" x14ac:dyDescent="0.25">
      <c r="A51" s="72" t="s">
        <v>11</v>
      </c>
      <c r="B51" s="72"/>
      <c r="C51" s="40">
        <f>C49</f>
        <v>18800</v>
      </c>
      <c r="D51" s="40">
        <f>D49</f>
        <v>0</v>
      </c>
      <c r="E51" s="40">
        <f>E49</f>
        <v>18800</v>
      </c>
    </row>
    <row r="52" spans="1:7" ht="15.75" x14ac:dyDescent="0.25">
      <c r="A52" s="32"/>
    </row>
    <row r="53" spans="1:7" ht="15.75" x14ac:dyDescent="0.25">
      <c r="A53" s="26" t="s">
        <v>52</v>
      </c>
      <c r="B53" s="79" t="s">
        <v>53</v>
      </c>
      <c r="C53" s="79"/>
      <c r="D53" s="79"/>
      <c r="E53" s="79"/>
      <c r="F53" s="79"/>
      <c r="G53" s="79"/>
    </row>
    <row r="54" spans="1:7" ht="15.75" hidden="1" x14ac:dyDescent="0.25">
      <c r="A54" s="32"/>
    </row>
    <row r="55" spans="1:7" ht="46.5" customHeight="1" x14ac:dyDescent="0.25">
      <c r="A55" s="63" t="s">
        <v>44</v>
      </c>
      <c r="B55" s="63" t="s">
        <v>54</v>
      </c>
      <c r="C55" s="63" t="s">
        <v>4</v>
      </c>
      <c r="D55" s="63" t="s">
        <v>3</v>
      </c>
      <c r="E55" s="63" t="s">
        <v>12</v>
      </c>
      <c r="F55" s="63" t="s">
        <v>13</v>
      </c>
      <c r="G55" s="63" t="s">
        <v>11</v>
      </c>
    </row>
    <row r="56" spans="1:7" ht="15.75" x14ac:dyDescent="0.25">
      <c r="A56" s="63">
        <v>1</v>
      </c>
      <c r="B56" s="63">
        <v>2</v>
      </c>
      <c r="C56" s="63">
        <v>3</v>
      </c>
      <c r="D56" s="63">
        <v>4</v>
      </c>
      <c r="E56" s="63">
        <v>5</v>
      </c>
      <c r="F56" s="63">
        <v>6</v>
      </c>
      <c r="G56" s="63">
        <v>7</v>
      </c>
    </row>
    <row r="57" spans="1:7" ht="15.75" x14ac:dyDescent="0.25">
      <c r="A57" s="41">
        <v>1</v>
      </c>
      <c r="B57" s="41" t="s">
        <v>59</v>
      </c>
      <c r="C57" s="63"/>
      <c r="D57" s="63"/>
      <c r="E57" s="63"/>
      <c r="F57" s="63"/>
      <c r="G57" s="63"/>
    </row>
    <row r="58" spans="1:7" ht="15.75" x14ac:dyDescent="0.25">
      <c r="A58" s="37">
        <v>1</v>
      </c>
      <c r="B58" s="2" t="s">
        <v>86</v>
      </c>
      <c r="C58" s="3" t="s">
        <v>17</v>
      </c>
      <c r="D58" s="5" t="s">
        <v>70</v>
      </c>
      <c r="E58" s="63">
        <v>1</v>
      </c>
      <c r="F58" s="63" t="s">
        <v>77</v>
      </c>
      <c r="G58" s="63">
        <f>SUM(E58:F58)</f>
        <v>1</v>
      </c>
    </row>
    <row r="59" spans="1:7" ht="15.75" x14ac:dyDescent="0.25">
      <c r="A59" s="37">
        <f>1+A58</f>
        <v>2</v>
      </c>
      <c r="B59" s="2" t="s">
        <v>87</v>
      </c>
      <c r="C59" s="3" t="s">
        <v>17</v>
      </c>
      <c r="D59" s="5" t="s">
        <v>70</v>
      </c>
      <c r="E59" s="63">
        <v>1</v>
      </c>
      <c r="F59" s="63" t="s">
        <v>77</v>
      </c>
      <c r="G59" s="63">
        <f t="shared" ref="G59:G68" si="1">SUM(E59:F59)</f>
        <v>1</v>
      </c>
    </row>
    <row r="60" spans="1:7" ht="15.75" x14ac:dyDescent="0.25">
      <c r="A60" s="37">
        <f t="shared" ref="A60:A68" si="2">1+A59</f>
        <v>3</v>
      </c>
      <c r="B60" s="2" t="s">
        <v>88</v>
      </c>
      <c r="C60" s="3" t="s">
        <v>17</v>
      </c>
      <c r="D60" s="5" t="s">
        <v>71</v>
      </c>
      <c r="E60" s="63">
        <f>SUM(E61:E64)</f>
        <v>31</v>
      </c>
      <c r="F60" s="63" t="s">
        <v>77</v>
      </c>
      <c r="G60" s="63">
        <f t="shared" si="1"/>
        <v>31</v>
      </c>
    </row>
    <row r="61" spans="1:7" ht="15.75" x14ac:dyDescent="0.25">
      <c r="A61" s="37">
        <f t="shared" si="2"/>
        <v>4</v>
      </c>
      <c r="B61" s="2" t="s">
        <v>89</v>
      </c>
      <c r="C61" s="3" t="s">
        <v>17</v>
      </c>
      <c r="D61" s="5" t="s">
        <v>71</v>
      </c>
      <c r="E61" s="63">
        <v>3</v>
      </c>
      <c r="F61" s="63" t="s">
        <v>77</v>
      </c>
      <c r="G61" s="63">
        <f t="shared" si="1"/>
        <v>3</v>
      </c>
    </row>
    <row r="62" spans="1:7" ht="15.75" x14ac:dyDescent="0.25">
      <c r="A62" s="37">
        <f t="shared" si="2"/>
        <v>5</v>
      </c>
      <c r="B62" s="2" t="s">
        <v>90</v>
      </c>
      <c r="C62" s="3" t="s">
        <v>17</v>
      </c>
      <c r="D62" s="5" t="s">
        <v>71</v>
      </c>
      <c r="E62" s="63">
        <v>20</v>
      </c>
      <c r="F62" s="63" t="s">
        <v>77</v>
      </c>
      <c r="G62" s="63">
        <f t="shared" si="1"/>
        <v>20</v>
      </c>
    </row>
    <row r="63" spans="1:7" ht="15.75" x14ac:dyDescent="0.25">
      <c r="A63" s="37">
        <f t="shared" si="2"/>
        <v>6</v>
      </c>
      <c r="B63" s="2" t="s">
        <v>91</v>
      </c>
      <c r="C63" s="3" t="s">
        <v>17</v>
      </c>
      <c r="D63" s="5" t="s">
        <v>71</v>
      </c>
      <c r="E63" s="63">
        <v>6</v>
      </c>
      <c r="F63" s="63" t="s">
        <v>77</v>
      </c>
      <c r="G63" s="63">
        <f t="shared" si="1"/>
        <v>6</v>
      </c>
    </row>
    <row r="64" spans="1:7" ht="31.5" x14ac:dyDescent="0.25">
      <c r="A64" s="37">
        <f t="shared" si="2"/>
        <v>7</v>
      </c>
      <c r="B64" s="2" t="s">
        <v>92</v>
      </c>
      <c r="C64" s="3" t="s">
        <v>17</v>
      </c>
      <c r="D64" s="5" t="s">
        <v>71</v>
      </c>
      <c r="E64" s="63">
        <v>2</v>
      </c>
      <c r="F64" s="63" t="s">
        <v>77</v>
      </c>
      <c r="G64" s="63">
        <f t="shared" si="1"/>
        <v>2</v>
      </c>
    </row>
    <row r="65" spans="1:7" ht="15.75" x14ac:dyDescent="0.25">
      <c r="A65" s="37">
        <f t="shared" si="2"/>
        <v>8</v>
      </c>
      <c r="B65" s="2" t="s">
        <v>93</v>
      </c>
      <c r="C65" s="3" t="s">
        <v>97</v>
      </c>
      <c r="D65" s="4" t="s">
        <v>98</v>
      </c>
      <c r="E65" s="63">
        <v>1946.2</v>
      </c>
      <c r="F65" s="63" t="s">
        <v>77</v>
      </c>
      <c r="G65" s="63">
        <f t="shared" si="1"/>
        <v>1946.2</v>
      </c>
    </row>
    <row r="66" spans="1:7" ht="15.75" x14ac:dyDescent="0.25">
      <c r="A66" s="37">
        <f t="shared" si="2"/>
        <v>9</v>
      </c>
      <c r="B66" s="2" t="s">
        <v>94</v>
      </c>
      <c r="C66" s="3" t="s">
        <v>97</v>
      </c>
      <c r="D66" s="4" t="s">
        <v>98</v>
      </c>
      <c r="E66" s="63">
        <v>420.7</v>
      </c>
      <c r="F66" s="63" t="s">
        <v>77</v>
      </c>
      <c r="G66" s="63">
        <f t="shared" si="1"/>
        <v>420.7</v>
      </c>
    </row>
    <row r="67" spans="1:7" ht="43.5" customHeight="1" x14ac:dyDescent="0.25">
      <c r="A67" s="37">
        <f t="shared" si="2"/>
        <v>10</v>
      </c>
      <c r="B67" s="2" t="s">
        <v>95</v>
      </c>
      <c r="C67" s="3" t="s">
        <v>18</v>
      </c>
      <c r="D67" s="4" t="s">
        <v>99</v>
      </c>
      <c r="E67" s="6">
        <f>C44</f>
        <v>5270491</v>
      </c>
      <c r="F67" s="63" t="s">
        <v>77</v>
      </c>
      <c r="G67" s="63">
        <f t="shared" si="1"/>
        <v>5270491</v>
      </c>
    </row>
    <row r="68" spans="1:7" ht="30" customHeight="1" x14ac:dyDescent="0.25">
      <c r="A68" s="37">
        <f t="shared" si="2"/>
        <v>11</v>
      </c>
      <c r="B68" s="2" t="s">
        <v>96</v>
      </c>
      <c r="C68" s="3" t="s">
        <v>18</v>
      </c>
      <c r="D68" s="4"/>
      <c r="E68" s="63">
        <v>0</v>
      </c>
      <c r="F68" s="63" t="s">
        <v>77</v>
      </c>
      <c r="G68" s="63">
        <f t="shared" si="1"/>
        <v>0</v>
      </c>
    </row>
    <row r="69" spans="1:7" ht="15.75" hidden="1" x14ac:dyDescent="0.25">
      <c r="A69" s="37"/>
      <c r="B69" s="42"/>
      <c r="C69" s="63"/>
      <c r="D69" s="43"/>
      <c r="E69" s="63"/>
      <c r="F69" s="63"/>
      <c r="G69" s="63"/>
    </row>
    <row r="70" spans="1:7" ht="15.75" x14ac:dyDescent="0.25">
      <c r="A70" s="41">
        <v>2</v>
      </c>
      <c r="B70" s="41" t="s">
        <v>60</v>
      </c>
      <c r="C70" s="63"/>
      <c r="D70" s="43"/>
      <c r="E70" s="63"/>
      <c r="F70" s="63"/>
      <c r="G70" s="63"/>
    </row>
    <row r="71" spans="1:7" ht="25.5" x14ac:dyDescent="0.25">
      <c r="A71" s="37">
        <v>1</v>
      </c>
      <c r="B71" s="2" t="s">
        <v>100</v>
      </c>
      <c r="C71" s="3" t="s">
        <v>117</v>
      </c>
      <c r="D71" s="4" t="s">
        <v>120</v>
      </c>
      <c r="E71" s="6">
        <v>6000</v>
      </c>
      <c r="F71" s="63" t="s">
        <v>77</v>
      </c>
      <c r="G71" s="6">
        <f t="shared" ref="G71:G96" si="3">SUM(E71:F71)</f>
        <v>6000</v>
      </c>
    </row>
    <row r="72" spans="1:7" ht="25.5" x14ac:dyDescent="0.25">
      <c r="A72" s="37">
        <f>A71+1</f>
        <v>2</v>
      </c>
      <c r="B72" s="2" t="s">
        <v>101</v>
      </c>
      <c r="C72" s="3" t="s">
        <v>117</v>
      </c>
      <c r="D72" s="4" t="s">
        <v>120</v>
      </c>
      <c r="E72" s="6">
        <v>6000</v>
      </c>
      <c r="F72" s="63" t="s">
        <v>77</v>
      </c>
      <c r="G72" s="6">
        <f t="shared" si="3"/>
        <v>6000</v>
      </c>
    </row>
    <row r="73" spans="1:7" ht="31.5" x14ac:dyDescent="0.25">
      <c r="A73" s="37">
        <f t="shared" ref="A73:A88" si="4">A72+1</f>
        <v>3</v>
      </c>
      <c r="B73" s="2" t="s">
        <v>102</v>
      </c>
      <c r="C73" s="3" t="s">
        <v>117</v>
      </c>
      <c r="D73" s="4" t="s">
        <v>120</v>
      </c>
      <c r="E73" s="63" t="s">
        <v>77</v>
      </c>
      <c r="F73" s="63" t="s">
        <v>77</v>
      </c>
      <c r="G73" s="6">
        <f t="shared" si="3"/>
        <v>0</v>
      </c>
    </row>
    <row r="74" spans="1:7" ht="25.5" x14ac:dyDescent="0.25">
      <c r="A74" s="37">
        <f t="shared" si="4"/>
        <v>4</v>
      </c>
      <c r="B74" s="2" t="s">
        <v>103</v>
      </c>
      <c r="C74" s="3" t="s">
        <v>118</v>
      </c>
      <c r="D74" s="4" t="s">
        <v>120</v>
      </c>
      <c r="E74" s="63" t="s">
        <v>77</v>
      </c>
      <c r="F74" s="63" t="s">
        <v>77</v>
      </c>
      <c r="G74" s="6">
        <f t="shared" si="3"/>
        <v>0</v>
      </c>
    </row>
    <row r="75" spans="1:7" ht="25.5" x14ac:dyDescent="0.25">
      <c r="A75" s="37">
        <f t="shared" si="4"/>
        <v>5</v>
      </c>
      <c r="B75" s="2" t="s">
        <v>104</v>
      </c>
      <c r="C75" s="3" t="s">
        <v>17</v>
      </c>
      <c r="D75" s="4" t="s">
        <v>120</v>
      </c>
      <c r="E75" s="63" t="s">
        <v>77</v>
      </c>
      <c r="F75" s="63" t="s">
        <v>77</v>
      </c>
      <c r="G75" s="6">
        <f t="shared" si="3"/>
        <v>0</v>
      </c>
    </row>
    <row r="76" spans="1:7" ht="25.5" x14ac:dyDescent="0.25">
      <c r="A76" s="37">
        <f t="shared" si="4"/>
        <v>6</v>
      </c>
      <c r="B76" s="2" t="s">
        <v>105</v>
      </c>
      <c r="C76" s="3" t="s">
        <v>17</v>
      </c>
      <c r="D76" s="4" t="s">
        <v>120</v>
      </c>
      <c r="E76" s="6">
        <v>30</v>
      </c>
      <c r="F76" s="63" t="s">
        <v>77</v>
      </c>
      <c r="G76" s="6">
        <f t="shared" si="3"/>
        <v>30</v>
      </c>
    </row>
    <row r="77" spans="1:7" ht="15.75" x14ac:dyDescent="0.25">
      <c r="A77" s="37">
        <f t="shared" si="4"/>
        <v>7</v>
      </c>
      <c r="B77" s="2" t="s">
        <v>106</v>
      </c>
      <c r="C77" s="3" t="s">
        <v>18</v>
      </c>
      <c r="D77" s="4"/>
      <c r="E77" s="63" t="s">
        <v>77</v>
      </c>
      <c r="F77" s="63" t="s">
        <v>77</v>
      </c>
      <c r="G77" s="6">
        <f t="shared" si="3"/>
        <v>0</v>
      </c>
    </row>
    <row r="78" spans="1:7" ht="31.5" x14ac:dyDescent="0.25">
      <c r="A78" s="37">
        <f t="shared" si="4"/>
        <v>8</v>
      </c>
      <c r="B78" s="2" t="s">
        <v>107</v>
      </c>
      <c r="C78" s="3" t="s">
        <v>18</v>
      </c>
      <c r="D78" s="4"/>
      <c r="E78" s="63" t="s">
        <v>77</v>
      </c>
      <c r="F78" s="63" t="s">
        <v>77</v>
      </c>
      <c r="G78" s="6">
        <f t="shared" si="3"/>
        <v>0</v>
      </c>
    </row>
    <row r="79" spans="1:7" ht="15.75" x14ac:dyDescent="0.25">
      <c r="A79" s="37">
        <f t="shared" si="4"/>
        <v>9</v>
      </c>
      <c r="B79" s="2" t="s">
        <v>108</v>
      </c>
      <c r="C79" s="3" t="s">
        <v>17</v>
      </c>
      <c r="D79" s="4" t="s">
        <v>121</v>
      </c>
      <c r="E79" s="6">
        <v>121</v>
      </c>
      <c r="F79" s="63" t="s">
        <v>77</v>
      </c>
      <c r="G79" s="6">
        <f t="shared" si="3"/>
        <v>121</v>
      </c>
    </row>
    <row r="80" spans="1:7" ht="15.75" x14ac:dyDescent="0.25">
      <c r="A80" s="37">
        <f t="shared" si="4"/>
        <v>10</v>
      </c>
      <c r="B80" s="2" t="s">
        <v>109</v>
      </c>
      <c r="C80" s="3" t="s">
        <v>119</v>
      </c>
      <c r="D80" s="4" t="s">
        <v>121</v>
      </c>
      <c r="E80" s="7" t="s">
        <v>77</v>
      </c>
      <c r="F80" s="62">
        <v>32.9</v>
      </c>
      <c r="G80" s="7">
        <f t="shared" si="3"/>
        <v>32.9</v>
      </c>
    </row>
    <row r="81" spans="1:7" ht="15.75" x14ac:dyDescent="0.25">
      <c r="A81" s="37">
        <f t="shared" si="4"/>
        <v>11</v>
      </c>
      <c r="B81" s="2" t="s">
        <v>110</v>
      </c>
      <c r="C81" s="3" t="s">
        <v>119</v>
      </c>
      <c r="D81" s="4" t="s">
        <v>121</v>
      </c>
      <c r="E81" s="7" t="s">
        <v>77</v>
      </c>
      <c r="F81" s="7">
        <v>17.2</v>
      </c>
      <c r="G81" s="7">
        <f t="shared" si="3"/>
        <v>17.2</v>
      </c>
    </row>
    <row r="82" spans="1:7" ht="15.75" x14ac:dyDescent="0.25">
      <c r="A82" s="37">
        <f t="shared" si="4"/>
        <v>12</v>
      </c>
      <c r="B82" s="2" t="s">
        <v>111</v>
      </c>
      <c r="C82" s="3" t="s">
        <v>117</v>
      </c>
      <c r="D82" s="4" t="s">
        <v>121</v>
      </c>
      <c r="E82" s="69">
        <f>E83+E84</f>
        <v>1214</v>
      </c>
      <c r="F82" s="63" t="s">
        <v>77</v>
      </c>
      <c r="G82" s="6">
        <f t="shared" si="3"/>
        <v>1214</v>
      </c>
    </row>
    <row r="83" spans="1:7" ht="31.5" x14ac:dyDescent="0.25">
      <c r="A83" s="37">
        <f t="shared" si="4"/>
        <v>13</v>
      </c>
      <c r="B83" s="2" t="s">
        <v>112</v>
      </c>
      <c r="C83" s="3" t="s">
        <v>117</v>
      </c>
      <c r="D83" s="4" t="s">
        <v>122</v>
      </c>
      <c r="E83" s="69">
        <v>829</v>
      </c>
      <c r="F83" s="63" t="s">
        <v>77</v>
      </c>
      <c r="G83" s="6">
        <f t="shared" si="3"/>
        <v>829</v>
      </c>
    </row>
    <row r="84" spans="1:7" ht="15.75" x14ac:dyDescent="0.25">
      <c r="A84" s="37">
        <f t="shared" si="4"/>
        <v>14</v>
      </c>
      <c r="B84" s="2" t="s">
        <v>113</v>
      </c>
      <c r="C84" s="3" t="s">
        <v>117</v>
      </c>
      <c r="D84" s="4" t="s">
        <v>122</v>
      </c>
      <c r="E84" s="6">
        <v>385</v>
      </c>
      <c r="F84" s="63" t="s">
        <v>77</v>
      </c>
      <c r="G84" s="6">
        <f t="shared" si="3"/>
        <v>385</v>
      </c>
    </row>
    <row r="85" spans="1:7" ht="15.75" x14ac:dyDescent="0.25">
      <c r="A85" s="37">
        <f t="shared" si="4"/>
        <v>15</v>
      </c>
      <c r="B85" s="2" t="s">
        <v>114</v>
      </c>
      <c r="C85" s="3" t="s">
        <v>18</v>
      </c>
      <c r="D85" s="4" t="s">
        <v>123</v>
      </c>
      <c r="E85" s="63" t="s">
        <v>77</v>
      </c>
      <c r="F85" s="6">
        <f>D44</f>
        <v>186600</v>
      </c>
      <c r="G85" s="6">
        <f t="shared" si="3"/>
        <v>186600</v>
      </c>
    </row>
    <row r="86" spans="1:7" ht="31.5" x14ac:dyDescent="0.25">
      <c r="A86" s="37">
        <f t="shared" si="4"/>
        <v>16</v>
      </c>
      <c r="B86" s="2" t="s">
        <v>115</v>
      </c>
      <c r="C86" s="3" t="s">
        <v>18</v>
      </c>
      <c r="D86" s="4" t="s">
        <v>123</v>
      </c>
      <c r="E86" s="63" t="s">
        <v>77</v>
      </c>
      <c r="F86" s="6">
        <v>18201</v>
      </c>
      <c r="G86" s="63">
        <f t="shared" si="3"/>
        <v>18201</v>
      </c>
    </row>
    <row r="87" spans="1:7" ht="31.5" x14ac:dyDescent="0.25">
      <c r="A87" s="37">
        <f t="shared" si="4"/>
        <v>17</v>
      </c>
      <c r="B87" s="2" t="s">
        <v>116</v>
      </c>
      <c r="C87" s="3" t="s">
        <v>118</v>
      </c>
      <c r="D87" s="4" t="s">
        <v>124</v>
      </c>
      <c r="E87" s="63" t="s">
        <v>77</v>
      </c>
      <c r="F87" s="69">
        <f>E83</f>
        <v>829</v>
      </c>
      <c r="G87" s="63">
        <f t="shared" si="3"/>
        <v>829</v>
      </c>
    </row>
    <row r="88" spans="1:7" ht="15.75" x14ac:dyDescent="0.25">
      <c r="A88" s="37">
        <f t="shared" si="4"/>
        <v>18</v>
      </c>
      <c r="B88" s="2" t="s">
        <v>125</v>
      </c>
      <c r="C88" s="3" t="s">
        <v>17</v>
      </c>
      <c r="D88" s="43" t="s">
        <v>126</v>
      </c>
      <c r="E88" s="63" t="s">
        <v>77</v>
      </c>
      <c r="F88" s="70">
        <f>2+2+4+1</f>
        <v>9</v>
      </c>
      <c r="G88" s="63">
        <f t="shared" si="3"/>
        <v>9</v>
      </c>
    </row>
    <row r="89" spans="1:7" ht="15.75" hidden="1" x14ac:dyDescent="0.25">
      <c r="A89" s="40"/>
      <c r="B89" s="40"/>
      <c r="C89" s="63"/>
      <c r="D89" s="63"/>
      <c r="E89" s="63"/>
      <c r="F89" s="63"/>
      <c r="G89" s="63"/>
    </row>
    <row r="90" spans="1:7" ht="15.75" x14ac:dyDescent="0.25">
      <c r="A90" s="41">
        <v>3</v>
      </c>
      <c r="B90" s="41" t="s">
        <v>61</v>
      </c>
      <c r="C90" s="63"/>
      <c r="D90" s="63"/>
      <c r="E90" s="63"/>
      <c r="F90" s="63"/>
      <c r="G90" s="63"/>
    </row>
    <row r="91" spans="1:7" ht="42.75" customHeight="1" x14ac:dyDescent="0.25">
      <c r="A91" s="37">
        <v>1</v>
      </c>
      <c r="B91" s="2" t="s">
        <v>127</v>
      </c>
      <c r="C91" s="3" t="s">
        <v>18</v>
      </c>
      <c r="D91" s="4" t="s">
        <v>130</v>
      </c>
      <c r="E91" s="6">
        <f>ROUND(E68/E66,0)</f>
        <v>0</v>
      </c>
      <c r="F91" s="6" t="s">
        <v>77</v>
      </c>
      <c r="G91" s="6">
        <f t="shared" ref="G91" si="5">ROUND(G68/G66,0)</f>
        <v>0</v>
      </c>
    </row>
    <row r="92" spans="1:7" ht="48" customHeight="1" x14ac:dyDescent="0.25">
      <c r="A92" s="37">
        <f>A91+1</f>
        <v>2</v>
      </c>
      <c r="B92" s="2" t="s">
        <v>128</v>
      </c>
      <c r="C92" s="3" t="s">
        <v>18</v>
      </c>
      <c r="D92" s="4" t="s">
        <v>131</v>
      </c>
      <c r="E92" s="6" t="s">
        <v>77</v>
      </c>
      <c r="F92" s="6">
        <f>ROUND(F86/F87,0)</f>
        <v>22</v>
      </c>
      <c r="G92" s="6">
        <f t="shared" ref="G92" si="6">ROUND(G86/G87,0)</f>
        <v>22</v>
      </c>
    </row>
    <row r="93" spans="1:7" ht="57" customHeight="1" x14ac:dyDescent="0.25">
      <c r="A93" s="37">
        <f t="shared" ref="A93:A94" si="7">A92+1</f>
        <v>3</v>
      </c>
      <c r="B93" s="2" t="s">
        <v>129</v>
      </c>
      <c r="C93" s="3" t="s">
        <v>18</v>
      </c>
      <c r="D93" s="4" t="s">
        <v>132</v>
      </c>
      <c r="E93" s="6">
        <f>ROUND(E67/E82,0)</f>
        <v>4341</v>
      </c>
      <c r="F93" s="6">
        <f>ROUND(D44/E82,0)</f>
        <v>154</v>
      </c>
      <c r="G93" s="6">
        <f>ROUND(E44/E82,0)</f>
        <v>4495</v>
      </c>
    </row>
    <row r="94" spans="1:7" ht="52.5" customHeight="1" x14ac:dyDescent="0.25">
      <c r="A94" s="37">
        <f t="shared" si="7"/>
        <v>4</v>
      </c>
      <c r="B94" s="2" t="s">
        <v>133</v>
      </c>
      <c r="C94" s="3" t="s">
        <v>18</v>
      </c>
      <c r="D94" s="4" t="s">
        <v>134</v>
      </c>
      <c r="E94" s="6" t="s">
        <v>77</v>
      </c>
      <c r="F94" s="6">
        <f>ROUND(D43/F88,0)</f>
        <v>12956</v>
      </c>
      <c r="G94" s="6">
        <f>ROUND(E43/G88,0)</f>
        <v>12956</v>
      </c>
    </row>
    <row r="95" spans="1:7" ht="15.75" hidden="1" x14ac:dyDescent="0.25">
      <c r="A95" s="63"/>
      <c r="B95" s="40"/>
      <c r="C95" s="63"/>
      <c r="D95" s="63"/>
      <c r="E95" s="63"/>
      <c r="F95" s="63"/>
      <c r="G95" s="63"/>
    </row>
    <row r="96" spans="1:7" ht="15.75" x14ac:dyDescent="0.25">
      <c r="A96" s="41">
        <v>4</v>
      </c>
      <c r="B96" s="41" t="s">
        <v>62</v>
      </c>
      <c r="C96" s="63"/>
      <c r="D96" s="63"/>
      <c r="E96" s="63"/>
      <c r="F96" s="63"/>
      <c r="G96" s="63">
        <f t="shared" si="3"/>
        <v>0</v>
      </c>
    </row>
    <row r="97" spans="1:7" ht="78" customHeight="1" x14ac:dyDescent="0.25">
      <c r="A97" s="37">
        <v>1</v>
      </c>
      <c r="B97" s="2" t="s">
        <v>135</v>
      </c>
      <c r="C97" s="63" t="s">
        <v>72</v>
      </c>
      <c r="D97" s="4" t="s">
        <v>157</v>
      </c>
      <c r="E97" s="7">
        <f>-ROUND(E76/30*100-100,2)</f>
        <v>0</v>
      </c>
      <c r="F97" s="7" t="s">
        <v>77</v>
      </c>
      <c r="G97" s="7">
        <f>-ROUND(G76/30*100-100,2)</f>
        <v>0</v>
      </c>
    </row>
    <row r="98" spans="1:7" ht="61.5" customHeight="1" x14ac:dyDescent="0.25">
      <c r="A98" s="37">
        <f>A97+1</f>
        <v>2</v>
      </c>
      <c r="B98" s="2" t="s">
        <v>136</v>
      </c>
      <c r="C98" s="63" t="s">
        <v>72</v>
      </c>
      <c r="D98" s="4" t="s">
        <v>141</v>
      </c>
      <c r="E98" s="7">
        <f>ROUND(E66/420.7*100-100,2)</f>
        <v>0</v>
      </c>
      <c r="F98" s="7" t="s">
        <v>77</v>
      </c>
      <c r="G98" s="7">
        <f t="shared" ref="G98" si="8">ROUND(G66/420.7*100-100,2)</f>
        <v>0</v>
      </c>
    </row>
    <row r="99" spans="1:7" ht="57" customHeight="1" x14ac:dyDescent="0.25">
      <c r="A99" s="37">
        <f t="shared" ref="A99:A101" si="9">A98+1</f>
        <v>3</v>
      </c>
      <c r="B99" s="2" t="s">
        <v>137</v>
      </c>
      <c r="C99" s="63" t="s">
        <v>72</v>
      </c>
      <c r="D99" s="4" t="s">
        <v>158</v>
      </c>
      <c r="E99" s="62">
        <f>ROUND(E82/10709*100-100,2)</f>
        <v>-88.66</v>
      </c>
      <c r="F99" s="7" t="s">
        <v>77</v>
      </c>
      <c r="G99" s="7">
        <f>ROUND(G82/10709*100-100,2)</f>
        <v>-88.66</v>
      </c>
    </row>
    <row r="100" spans="1:7" ht="45.75" customHeight="1" x14ac:dyDescent="0.25">
      <c r="A100" s="37">
        <f t="shared" si="9"/>
        <v>4</v>
      </c>
      <c r="B100" s="2" t="s">
        <v>138</v>
      </c>
      <c r="C100" s="63" t="s">
        <v>72</v>
      </c>
      <c r="D100" s="4" t="s">
        <v>155</v>
      </c>
      <c r="E100" s="63" t="s">
        <v>77</v>
      </c>
      <c r="F100" s="63">
        <f>ROUND(F81/F80*100,2)</f>
        <v>52.28</v>
      </c>
      <c r="G100" s="63">
        <f>ROUND(G81/G80*100,2)</f>
        <v>52.28</v>
      </c>
    </row>
    <row r="101" spans="1:7" ht="54" customHeight="1" x14ac:dyDescent="0.25">
      <c r="A101" s="37">
        <f t="shared" si="9"/>
        <v>5</v>
      </c>
      <c r="B101" s="40" t="s">
        <v>139</v>
      </c>
      <c r="C101" s="63" t="s">
        <v>72</v>
      </c>
      <c r="D101" s="43" t="s">
        <v>140</v>
      </c>
      <c r="E101" s="63" t="s">
        <v>77</v>
      </c>
      <c r="F101" s="63">
        <f>ROUND(касові!$B$15/'1014040'!D43*100,2)</f>
        <v>100</v>
      </c>
      <c r="G101" s="63">
        <f>ROUND(касові!$B$15/'1014040'!E43*100,2)</f>
        <v>100</v>
      </c>
    </row>
    <row r="102" spans="1:7" ht="15.75" hidden="1" customHeight="1" x14ac:dyDescent="0.25">
      <c r="A102" s="40"/>
      <c r="B102" s="40"/>
      <c r="C102" s="63"/>
      <c r="D102" s="63"/>
      <c r="E102" s="63"/>
      <c r="F102" s="63"/>
      <c r="G102" s="63"/>
    </row>
    <row r="103" spans="1:7" ht="15.75" hidden="1" x14ac:dyDescent="0.25">
      <c r="A103" s="32"/>
    </row>
    <row r="104" spans="1:7" ht="15.75" x14ac:dyDescent="0.25">
      <c r="A104" s="32"/>
    </row>
    <row r="105" spans="1:7" ht="37.5" x14ac:dyDescent="0.3">
      <c r="A105" s="44"/>
      <c r="B105" s="45" t="s">
        <v>24</v>
      </c>
      <c r="C105" s="8"/>
      <c r="D105" s="46"/>
      <c r="E105" s="47"/>
      <c r="F105" s="77" t="s">
        <v>26</v>
      </c>
      <c r="G105" s="77"/>
    </row>
    <row r="106" spans="1:7" ht="15.75" x14ac:dyDescent="0.25">
      <c r="A106" s="48"/>
      <c r="B106" s="26"/>
      <c r="D106" s="49" t="s">
        <v>6</v>
      </c>
      <c r="F106" s="78" t="s">
        <v>16</v>
      </c>
      <c r="G106" s="78"/>
    </row>
    <row r="107" spans="1:7" ht="15.75" x14ac:dyDescent="0.25">
      <c r="A107" s="80" t="s">
        <v>5</v>
      </c>
      <c r="B107" s="80"/>
      <c r="C107" s="26"/>
      <c r="D107" s="26"/>
    </row>
    <row r="108" spans="1:7" ht="21.75" customHeight="1" x14ac:dyDescent="0.25">
      <c r="B108" s="50" t="s">
        <v>63</v>
      </c>
      <c r="C108" s="51"/>
      <c r="D108" s="26"/>
    </row>
    <row r="109" spans="1:7" ht="15.75" x14ac:dyDescent="0.25">
      <c r="B109" s="52" t="s">
        <v>64</v>
      </c>
      <c r="C109" s="26"/>
      <c r="D109" s="26"/>
    </row>
    <row r="110" spans="1:7" ht="15.75" x14ac:dyDescent="0.25">
      <c r="A110" s="53"/>
      <c r="B110" s="54"/>
      <c r="C110" s="51"/>
      <c r="D110" s="26"/>
    </row>
    <row r="111" spans="1:7" s="58" customFormat="1" ht="18.75" x14ac:dyDescent="0.3">
      <c r="A111" s="55"/>
      <c r="B111" s="56" t="s">
        <v>21</v>
      </c>
      <c r="C111" s="55"/>
      <c r="D111" s="56"/>
      <c r="E111" s="57"/>
      <c r="F111" s="77" t="s">
        <v>22</v>
      </c>
      <c r="G111" s="77"/>
    </row>
    <row r="112" spans="1:7" ht="15.75" x14ac:dyDescent="0.25">
      <c r="B112" s="52" t="s">
        <v>65</v>
      </c>
      <c r="C112" s="26"/>
      <c r="D112" s="49" t="s">
        <v>6</v>
      </c>
      <c r="F112" s="78" t="s">
        <v>16</v>
      </c>
      <c r="G112" s="78"/>
    </row>
    <row r="113" spans="1:7" ht="9" customHeight="1" x14ac:dyDescent="0.25">
      <c r="B113" s="52"/>
      <c r="C113" s="26"/>
      <c r="D113" s="49"/>
      <c r="F113" s="65"/>
      <c r="G113" s="65"/>
    </row>
    <row r="114" spans="1:7" ht="18.75" x14ac:dyDescent="0.3">
      <c r="A114" s="59"/>
      <c r="B114" s="58" t="s">
        <v>66</v>
      </c>
    </row>
    <row r="115" spans="1:7" x14ac:dyDescent="0.25">
      <c r="B115" s="60" t="s">
        <v>67</v>
      </c>
    </row>
    <row r="116" spans="1:7" ht="18.75" x14ac:dyDescent="0.3">
      <c r="B116" s="61" t="s">
        <v>55</v>
      </c>
    </row>
  </sheetData>
  <mergeCells count="35">
    <mergeCell ref="A12:G12"/>
    <mergeCell ref="A13:G13"/>
    <mergeCell ref="D15:E15"/>
    <mergeCell ref="B25:G25"/>
    <mergeCell ref="B30:G30"/>
    <mergeCell ref="B24:G24"/>
    <mergeCell ref="B26:G26"/>
    <mergeCell ref="B27:G27"/>
    <mergeCell ref="B28:G28"/>
    <mergeCell ref="B29:G29"/>
    <mergeCell ref="E20:F20"/>
    <mergeCell ref="E19:F19"/>
    <mergeCell ref="D18:E18"/>
    <mergeCell ref="D16:E16"/>
    <mergeCell ref="D17:E17"/>
    <mergeCell ref="E8:G8"/>
    <mergeCell ref="F1:G3"/>
    <mergeCell ref="E5:G5"/>
    <mergeCell ref="E6:G6"/>
    <mergeCell ref="E7:G7"/>
    <mergeCell ref="B37:G37"/>
    <mergeCell ref="F111:G111"/>
    <mergeCell ref="F112:G112"/>
    <mergeCell ref="A44:B44"/>
    <mergeCell ref="A51:B51"/>
    <mergeCell ref="B53:G53"/>
    <mergeCell ref="F105:G105"/>
    <mergeCell ref="F106:G106"/>
    <mergeCell ref="A107:B107"/>
    <mergeCell ref="B46:D46"/>
    <mergeCell ref="B33:G33"/>
    <mergeCell ref="B34:G34"/>
    <mergeCell ref="B35:G35"/>
    <mergeCell ref="B36:G36"/>
    <mergeCell ref="B32:G32"/>
  </mergeCells>
  <conditionalFormatting sqref="B58:B68">
    <cfRule type="cellIs" dxfId="7" priority="7" stopIfTrue="1" operator="equal">
      <formula>$G57</formula>
    </cfRule>
  </conditionalFormatting>
  <conditionalFormatting sqref="B88">
    <cfRule type="cellIs" dxfId="6" priority="15" stopIfTrue="1" operator="equal">
      <formula>$G80</formula>
    </cfRule>
  </conditionalFormatting>
  <conditionalFormatting sqref="B72:B87">
    <cfRule type="cellIs" dxfId="5" priority="5" stopIfTrue="1" operator="equal">
      <formula>$G71</formula>
    </cfRule>
  </conditionalFormatting>
  <conditionalFormatting sqref="B71">
    <cfRule type="cellIs" dxfId="4" priority="6" stopIfTrue="1" operator="equal">
      <formula>$G68</formula>
    </cfRule>
  </conditionalFormatting>
  <conditionalFormatting sqref="B91:B93">
    <cfRule type="cellIs" dxfId="3" priority="4" stopIfTrue="1" operator="equal">
      <formula>$G90</formula>
    </cfRule>
  </conditionalFormatting>
  <conditionalFormatting sqref="B94">
    <cfRule type="cellIs" dxfId="2" priority="3" stopIfTrue="1" operator="equal">
      <formula>$G93</formula>
    </cfRule>
  </conditionalFormatting>
  <conditionalFormatting sqref="B98:B100">
    <cfRule type="cellIs" dxfId="1" priority="1" stopIfTrue="1" operator="equal">
      <formula>$G97</formula>
    </cfRule>
  </conditionalFormatting>
  <conditionalFormatting sqref="B97">
    <cfRule type="cellIs" dxfId="0" priority="2" stopIfTrue="1" operator="equal">
      <formula>$G102</formula>
    </cfRule>
  </conditionalFormatting>
  <pageMargins left="1.1811023622047245" right="0.39370078740157483" top="1.1811023622047245" bottom="0.39370078740157483" header="0.31496062992125984" footer="0.31496062992125984"/>
  <pageSetup paperSize="9" scale="55" orientation="landscape" r:id="rId1"/>
  <rowBreaks count="2" manualBreakCount="2">
    <brk id="44" max="16383" man="1"/>
    <brk id="84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A105:B105</xm:sqref>
        </x14:dataValidation>
        <x14:dataValidation type="list" allowBlank="1" showInputMessage="1" showErrorMessage="1">
          <x14:formula1>
            <xm:f>дані!$B:$B</xm:f>
          </x14:formula1>
          <xm:sqref>F105:G105</xm:sqref>
        </x14:dataValidation>
        <x14:dataValidation type="list" allowBlank="1" showInputMessage="1" showErrorMessage="1">
          <x14:formula1>
            <xm:f>дані!$D:$D</xm:f>
          </x14:formula1>
          <xm:sqref>B111</xm:sqref>
        </x14:dataValidation>
        <x14:dataValidation type="list" allowBlank="1" showInputMessage="1" showErrorMessage="1">
          <x14:formula1>
            <xm:f>дані!$E:$E</xm:f>
          </x14:formula1>
          <xm:sqref>F111:G111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B14" sqref="B14"/>
    </sheetView>
  </sheetViews>
  <sheetFormatPr defaultRowHeight="12.75" x14ac:dyDescent="0.2"/>
  <cols>
    <col min="1" max="1" width="18.85546875" customWidth="1"/>
  </cols>
  <sheetData>
    <row r="2" spans="1:2" x14ac:dyDescent="0.2">
      <c r="A2" t="s">
        <v>143</v>
      </c>
    </row>
    <row r="3" spans="1:2" x14ac:dyDescent="0.2">
      <c r="A3" t="s">
        <v>144</v>
      </c>
      <c r="B3">
        <v>15000</v>
      </c>
    </row>
    <row r="4" spans="1:2" x14ac:dyDescent="0.2">
      <c r="A4" t="s">
        <v>145</v>
      </c>
      <c r="B4">
        <v>37000</v>
      </c>
    </row>
    <row r="5" spans="1:2" x14ac:dyDescent="0.2">
      <c r="A5" t="s">
        <v>146</v>
      </c>
      <c r="B5">
        <v>63000</v>
      </c>
    </row>
    <row r="6" spans="1:2" x14ac:dyDescent="0.2">
      <c r="A6" t="s">
        <v>147</v>
      </c>
    </row>
    <row r="7" spans="1:2" x14ac:dyDescent="0.2">
      <c r="A7" t="s">
        <v>148</v>
      </c>
    </row>
    <row r="8" spans="1:2" x14ac:dyDescent="0.2">
      <c r="A8" t="s">
        <v>149</v>
      </c>
    </row>
    <row r="9" spans="1:2" x14ac:dyDescent="0.2">
      <c r="A9" t="s">
        <v>150</v>
      </c>
    </row>
    <row r="10" spans="1:2" x14ac:dyDescent="0.2">
      <c r="A10" t="s">
        <v>151</v>
      </c>
    </row>
    <row r="11" spans="1:2" x14ac:dyDescent="0.2">
      <c r="A11" t="s">
        <v>152</v>
      </c>
    </row>
    <row r="12" spans="1:2" x14ac:dyDescent="0.2">
      <c r="A12" t="s">
        <v>153</v>
      </c>
    </row>
    <row r="13" spans="1:2" x14ac:dyDescent="0.2">
      <c r="A13" t="s">
        <v>154</v>
      </c>
      <c r="B13">
        <v>1600</v>
      </c>
    </row>
    <row r="15" spans="1:2" x14ac:dyDescent="0.2">
      <c r="A15" t="s">
        <v>142</v>
      </c>
      <c r="B15">
        <f>SUM(B1:B13)</f>
        <v>116600</v>
      </c>
    </row>
    <row r="18" spans="1:3" x14ac:dyDescent="0.2">
      <c r="A18" t="s">
        <v>161</v>
      </c>
      <c r="B18">
        <v>2</v>
      </c>
      <c r="C18" t="s">
        <v>162</v>
      </c>
    </row>
    <row r="19" spans="1:3" x14ac:dyDescent="0.2">
      <c r="A19">
        <f>SUM(B18:B29)</f>
        <v>8</v>
      </c>
      <c r="B19">
        <v>1</v>
      </c>
      <c r="C19" t="s">
        <v>163</v>
      </c>
    </row>
    <row r="20" spans="1:3" x14ac:dyDescent="0.2">
      <c r="B20">
        <v>1</v>
      </c>
      <c r="C20" t="s">
        <v>164</v>
      </c>
    </row>
    <row r="21" spans="1:3" x14ac:dyDescent="0.2">
      <c r="B21">
        <v>1</v>
      </c>
      <c r="C21" t="s">
        <v>165</v>
      </c>
    </row>
    <row r="22" spans="1:3" x14ac:dyDescent="0.2">
      <c r="B22">
        <v>3</v>
      </c>
      <c r="C22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дані</vt:lpstr>
      <vt:lpstr>1014040</vt:lpstr>
      <vt:lpstr>касові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2020-12-22T14:14:49Z</cp:lastPrinted>
  <dcterms:created xsi:type="dcterms:W3CDTF">2016-08-15T09:54:21Z</dcterms:created>
  <dcterms:modified xsi:type="dcterms:W3CDTF">2020-12-28T08:03:26Z</dcterms:modified>
</cp:coreProperties>
</file>