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255" windowWidth="11625" windowHeight="7470" firstSheet="1" activeTab="1"/>
  </bookViews>
  <sheets>
    <sheet name="дані" sheetId="3" state="hidden" r:id="rId1"/>
    <sheet name="1017520" sheetId="4" r:id="rId2"/>
    <sheet name="касові" sheetId="5" r:id="rId3"/>
    <sheet name="заходи" sheetId="6" state="hidden" r:id="rId4"/>
  </sheets>
  <definedNames>
    <definedName name="_xlnm.Print_Area" localSheetId="1">'1017520'!$A$1:$G$94</definedName>
  </definedNames>
  <calcPr calcId="144525"/>
</workbook>
</file>

<file path=xl/calcChain.xml><?xml version="1.0" encoding="utf-8"?>
<calcChain xmlns="http://schemas.openxmlformats.org/spreadsheetml/2006/main">
  <c r="F73" i="4" l="1"/>
  <c r="E70" i="4" l="1"/>
  <c r="E69" i="4"/>
  <c r="F68" i="4" l="1"/>
  <c r="D57" i="4"/>
  <c r="C57" i="4"/>
  <c r="D48" i="4"/>
  <c r="D47" i="4"/>
  <c r="D46" i="4"/>
  <c r="E75" i="4" l="1"/>
  <c r="C6" i="5" l="1"/>
  <c r="B8" i="5"/>
  <c r="B7" i="5"/>
  <c r="B5" i="5"/>
  <c r="B4" i="5"/>
  <c r="F65" i="4" l="1"/>
  <c r="E65" i="4"/>
  <c r="C46" i="4"/>
  <c r="G65" i="4" l="1"/>
  <c r="E74" i="4"/>
  <c r="G74" i="4" s="1"/>
  <c r="G73" i="4"/>
  <c r="E47" i="4" l="1"/>
  <c r="E48" i="4"/>
  <c r="E49" i="4"/>
  <c r="C50" i="4"/>
  <c r="E50" i="4" s="1"/>
  <c r="C32" i="5" l="1"/>
  <c r="D32" i="5"/>
  <c r="E32" i="5"/>
  <c r="F32" i="5"/>
  <c r="G32" i="5"/>
  <c r="C15" i="5"/>
  <c r="D15" i="5"/>
  <c r="E15" i="5"/>
  <c r="F15" i="5"/>
  <c r="G15" i="5"/>
  <c r="B32" i="5"/>
  <c r="B15" i="5"/>
  <c r="C54" i="6"/>
  <c r="C45" i="6"/>
  <c r="C36" i="6"/>
  <c r="C27" i="6"/>
  <c r="C18" i="6"/>
  <c r="G75" i="4" s="1"/>
  <c r="C9" i="6"/>
  <c r="E57" i="4" l="1"/>
  <c r="E59" i="4" s="1"/>
  <c r="D59" i="4"/>
  <c r="C59" i="4"/>
  <c r="E51" i="4"/>
  <c r="E46" i="4"/>
  <c r="G69" i="4" l="1"/>
  <c r="G70" i="4"/>
  <c r="G68" i="4" l="1"/>
  <c r="G77" i="4"/>
  <c r="E52" i="4"/>
  <c r="D52" i="4"/>
  <c r="C52" i="4"/>
  <c r="C24" i="4" l="1"/>
  <c r="C23" i="4"/>
  <c r="C22" i="4"/>
</calcChain>
</file>

<file path=xl/sharedStrings.xml><?xml version="1.0" encoding="utf-8"?>
<sst xmlns="http://schemas.openxmlformats.org/spreadsheetml/2006/main" count="209" uniqueCount="134">
  <si>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</si>
  <si>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</si>
  <si>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</si>
  <si>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</si>
  <si>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</si>
  <si>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</si>
  <si>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</si>
  <si>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</si>
  <si>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</si>
  <si>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</si>
  <si>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</si>
  <si>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</si>
  <si>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</si>
  <si>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</si>
  <si>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</si>
  <si>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</si>
  <si>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</si>
  <si>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</si>
  <si>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</si>
  <si>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</si>
  <si>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</si>
  <si>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</si>
  <si>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</si>
  <si>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</si>
  <si>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</si>
  <si>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</si>
  <si>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</si>
  <si>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</si>
  <si>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</si>
  <si>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</si>
  <si>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</si>
  <si>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</si>
  <si>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</si>
  <si>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</si>
  <si>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</si>
  <si>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</si>
  <si>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</si>
  <si>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</si>
  <si>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</si>
  <si>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</si>
  <si>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</si>
  <si>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</si>
  <si>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</si>
  <si>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</si>
  <si>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</si>
  <si>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</si>
  <si>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</si>
  <si>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</si>
  <si>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</si>
  <si>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</si>
  <si>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</si>
  <si>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</si>
  <si>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</si>
  <si>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</si>
  <si>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</si>
  <si>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</si>
  <si>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</si>
  <si>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</si>
  <si>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</si>
  <si>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</si>
  <si>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</si>
  <si>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</si>
  <si>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</si>
  <si>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</si>
  <si>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</si>
  <si>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</si>
  <si>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</si>
  <si>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</si>
  <si>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</si>
  <si>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</si>
  <si>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відс.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</si>
  <si>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</si>
  <si>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</si>
  <si>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</si>
  <si>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</si>
  <si>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</si>
  <si>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</si>
  <si>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</si>
  <si>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</si>
  <si>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</si>
  <si>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</si>
  <si>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</si>
  <si>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</si>
  <si>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</si>
  <si>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</si>
  <si>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</si>
  <si>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</si>
  <si>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</si>
  <si>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7520</t>
  </si>
  <si>
    <t>0460</t>
  </si>
  <si>
    <t>Реалізація Національної програми інформатизації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</si>
  <si>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</si>
  <si>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</si>
  <si>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 управління культури і туризму</t>
  </si>
  <si>
    <t>Програма інформатизації діяльності управління культури і туризму Ніжинської міської ради Чернігівської області на 2020 - 2022 роки</t>
  </si>
  <si>
    <t xml:space="preserve">Кошторис </t>
  </si>
  <si>
    <t>назва заходу</t>
  </si>
  <si>
    <t>к-ть</t>
  </si>
  <si>
    <t>Оплата та отримання кваліфікованої електронної довірчої послуги формування, перевірки та затвердження чинності кваліфікованого сертифіката електронного підпису чи печатки, придбання токен-ключів</t>
  </si>
  <si>
    <t xml:space="preserve">Придбання, супроводження пакетів програмного забезпечення </t>
  </si>
  <si>
    <t>Технічне обслуговування  та поточний ремонт комп’ютерної техніки, офісного обладнання. Комплектуючих</t>
  </si>
  <si>
    <t>Обслуговування сайтів управління культури і туризму</t>
  </si>
  <si>
    <t>ВСЬОГО</t>
  </si>
  <si>
    <t>Оплата послуг Інтернет</t>
  </si>
  <si>
    <t>Планові асигнування на зазначені цілі / кількість заходів</t>
  </si>
  <si>
    <t>ЗФ</t>
  </si>
  <si>
    <t>СФ</t>
  </si>
  <si>
    <t xml:space="preserve">(найменування головного розпорядника коштів місцевого бюджету)          </t>
  </si>
  <si>
    <t xml:space="preserve">  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</si>
  <si>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Створення оптимальних умов для задоволення  в інформаційних потребах і реалізації прав громадян, органів місцевої влади, місцевого самоврядування та установ культури на основі формування і використання електронних інформаційних ресурсів і сучасних комп'ютерних технологій.</t>
    </r>
  </si>
  <si>
    <t>Виконання завдань програми інформатизації ЦБС</t>
  </si>
  <si>
    <t>Виконання завдань програми інформатизації краєзнавчого музею імені Івана Спаського</t>
  </si>
  <si>
    <t>Виконання завдань програми інформатизації Будинку культури</t>
  </si>
  <si>
    <t>Виконання завдань програми інформатизації мистецьких шкіл</t>
  </si>
  <si>
    <t>Виконання завдань програми інформатизації централізованої бухгалтерії</t>
  </si>
  <si>
    <t xml:space="preserve">Забезпечення виконання програми інформатизації управлінням культури і туризму  </t>
  </si>
  <si>
    <t>Забезпечення виконання програми інформатизації ЦБС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</si>
  <si>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</si>
  <si>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Будинком культури</t>
  </si>
  <si>
    <t>Забезпечення виконання програми інформатизації мистецькими школами</t>
  </si>
  <si>
    <t>Забезпечення виконання програми інформатизації централізованою бухгалтерією</t>
  </si>
  <si>
    <t>Обсяг видатків на виконання програми інформатизації діяльності управління культури і туризму</t>
  </si>
  <si>
    <t>кількість одиниць обладнання та  предметів довгострокового користування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</si>
  <si>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</si>
  <si>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</si>
  <si>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внутрішній облік</t>
  </si>
  <si>
    <t>середня вартість одиниці обладнання та предметів довгострокового користування</t>
  </si>
  <si>
    <t>середня вартість комп’ютерної техніки, мережевого обладнання, оргтехніки, комплектуючих (КЕКВ 2210)</t>
  </si>
  <si>
    <t>середня вартість послуг на виконання програми інформатизації (КЕКВ 2240)</t>
  </si>
  <si>
    <t>динаміка кількості виконання завдань (проектів) програми інформатизації  порівняно з минулим роком</t>
  </si>
  <si>
    <t>(кількість виконаних завдань в даному періоді/кількість завдань виконаних у минулому році)100-100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</si>
  <si>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№7-65/2019 від 24.12.2019, Рішення Ніжинської міської ради 7 скликання від 24.12.2019 року № 8-65/2019, Рiшення Нiжинської мiської ради 7 скликання  № 1-78/2020   вiд 18.09.2020 року, Рішення Ніжинської міської ради 8 скликання від 15.12.2020 року № 5-3/2020.</t>
  </si>
  <si>
    <t>24.12.2020р.</t>
  </si>
  <si>
    <t>№   ______154______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</si>
</sst>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7" borderId="0" xfId="0" applyFill="1"/>
    <xf numFmtId="0" fontId="0" fillId="7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0" fillId="0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8" borderId="0" xfId="0" applyFill="1"/>
    <xf numFmtId="0" fontId="20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/>
    <xf numFmtId="3" fontId="19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view="pageBreakPreview" zoomScale="60" zoomScaleNormal="80" workbookViewId="0">
      <selection activeCell="F10" sqref="F10"/>
    </sheetView>
  </sheetViews>
  <sheetFormatPr defaultColWidth="21.5703125" defaultRowHeight="15" x14ac:dyDescent="0.25"/>
  <cols>
    <col min="1" max="1" width="6.5703125" style="27" customWidth="1"/>
    <col min="2" max="2" width="60.5703125" style="27" customWidth="1"/>
    <col min="3" max="3" width="19" style="27" customWidth="1"/>
    <col min="4" max="4" width="24.42578125" style="27" customWidth="1"/>
    <col min="5" max="5" width="32.85546875" style="27" customWidth="1"/>
    <col min="6" max="6" width="28.5703125" style="27" customWidth="1"/>
    <col min="7" max="7" width="21.5703125" style="27"/>
    <col min="8" max="33" width="10.28515625" style="27" customWidth="1"/>
    <col min="34" max="251" width="21.5703125" style="27"/>
    <col min="252" max="252" width="6.5703125" style="27" customWidth="1"/>
    <col min="253" max="258" width="21.5703125" style="27"/>
    <col min="259" max="289" width="10.28515625" style="27" customWidth="1"/>
    <col min="290" max="507" width="21.5703125" style="27"/>
    <col min="508" max="508" width="6.5703125" style="27" customWidth="1"/>
    <col min="509" max="514" width="21.5703125" style="27"/>
    <col min="515" max="545" width="10.28515625" style="27" customWidth="1"/>
    <col min="546" max="763" width="21.5703125" style="27"/>
    <col min="764" max="764" width="6.5703125" style="27" customWidth="1"/>
    <col min="765" max="770" width="21.5703125" style="27"/>
    <col min="771" max="801" width="10.28515625" style="27" customWidth="1"/>
    <col min="802" max="1019" width="21.5703125" style="27"/>
    <col min="1020" max="1020" width="6.5703125" style="27" customWidth="1"/>
    <col min="1021" max="1026" width="21.5703125" style="27"/>
    <col min="1027" max="1057" width="10.28515625" style="27" customWidth="1"/>
    <col min="1058" max="1275" width="21.5703125" style="27"/>
    <col min="1276" max="1276" width="6.5703125" style="27" customWidth="1"/>
    <col min="1277" max="1282" width="21.5703125" style="27"/>
    <col min="1283" max="1313" width="10.28515625" style="27" customWidth="1"/>
    <col min="1314" max="1531" width="21.5703125" style="27"/>
    <col min="1532" max="1532" width="6.5703125" style="27" customWidth="1"/>
    <col min="1533" max="1538" width="21.5703125" style="27"/>
    <col min="1539" max="1569" width="10.28515625" style="27" customWidth="1"/>
    <col min="1570" max="1787" width="21.5703125" style="27"/>
    <col min="1788" max="1788" width="6.5703125" style="27" customWidth="1"/>
    <col min="1789" max="1794" width="21.5703125" style="27"/>
    <col min="1795" max="1825" width="10.28515625" style="27" customWidth="1"/>
    <col min="1826" max="2043" width="21.5703125" style="27"/>
    <col min="2044" max="2044" width="6.5703125" style="27" customWidth="1"/>
    <col min="2045" max="2050" width="21.5703125" style="27"/>
    <col min="2051" max="2081" width="10.28515625" style="27" customWidth="1"/>
    <col min="2082" max="2299" width="21.5703125" style="27"/>
    <col min="2300" max="2300" width="6.5703125" style="27" customWidth="1"/>
    <col min="2301" max="2306" width="21.5703125" style="27"/>
    <col min="2307" max="2337" width="10.28515625" style="27" customWidth="1"/>
    <col min="2338" max="2555" width="21.5703125" style="27"/>
    <col min="2556" max="2556" width="6.5703125" style="27" customWidth="1"/>
    <col min="2557" max="2562" width="21.5703125" style="27"/>
    <col min="2563" max="2593" width="10.28515625" style="27" customWidth="1"/>
    <col min="2594" max="2811" width="21.5703125" style="27"/>
    <col min="2812" max="2812" width="6.5703125" style="27" customWidth="1"/>
    <col min="2813" max="2818" width="21.5703125" style="27"/>
    <col min="2819" max="2849" width="10.28515625" style="27" customWidth="1"/>
    <col min="2850" max="3067" width="21.5703125" style="27"/>
    <col min="3068" max="3068" width="6.5703125" style="27" customWidth="1"/>
    <col min="3069" max="3074" width="21.5703125" style="27"/>
    <col min="3075" max="3105" width="10.28515625" style="27" customWidth="1"/>
    <col min="3106" max="3323" width="21.5703125" style="27"/>
    <col min="3324" max="3324" width="6.5703125" style="27" customWidth="1"/>
    <col min="3325" max="3330" width="21.5703125" style="27"/>
    <col min="3331" max="3361" width="10.28515625" style="27" customWidth="1"/>
    <col min="3362" max="3579" width="21.5703125" style="27"/>
    <col min="3580" max="3580" width="6.5703125" style="27" customWidth="1"/>
    <col min="3581" max="3586" width="21.5703125" style="27"/>
    <col min="3587" max="3617" width="10.28515625" style="27" customWidth="1"/>
    <col min="3618" max="3835" width="21.5703125" style="27"/>
    <col min="3836" max="3836" width="6.5703125" style="27" customWidth="1"/>
    <col min="3837" max="3842" width="21.5703125" style="27"/>
    <col min="3843" max="3873" width="10.28515625" style="27" customWidth="1"/>
    <col min="3874" max="4091" width="21.5703125" style="27"/>
    <col min="4092" max="4092" width="6.5703125" style="27" customWidth="1"/>
    <col min="4093" max="4098" width="21.5703125" style="27"/>
    <col min="4099" max="4129" width="10.28515625" style="27" customWidth="1"/>
    <col min="4130" max="4347" width="21.5703125" style="27"/>
    <col min="4348" max="4348" width="6.5703125" style="27" customWidth="1"/>
    <col min="4349" max="4354" width="21.5703125" style="27"/>
    <col min="4355" max="4385" width="10.28515625" style="27" customWidth="1"/>
    <col min="4386" max="4603" width="21.5703125" style="27"/>
    <col min="4604" max="4604" width="6.5703125" style="27" customWidth="1"/>
    <col min="4605" max="4610" width="21.5703125" style="27"/>
    <col min="4611" max="4641" width="10.28515625" style="27" customWidth="1"/>
    <col min="4642" max="4859" width="21.5703125" style="27"/>
    <col min="4860" max="4860" width="6.5703125" style="27" customWidth="1"/>
    <col min="4861" max="4866" width="21.5703125" style="27"/>
    <col min="4867" max="4897" width="10.28515625" style="27" customWidth="1"/>
    <col min="4898" max="5115" width="21.5703125" style="27"/>
    <col min="5116" max="5116" width="6.5703125" style="27" customWidth="1"/>
    <col min="5117" max="5122" width="21.5703125" style="27"/>
    <col min="5123" max="5153" width="10.28515625" style="27" customWidth="1"/>
    <col min="5154" max="5371" width="21.5703125" style="27"/>
    <col min="5372" max="5372" width="6.5703125" style="27" customWidth="1"/>
    <col min="5373" max="5378" width="21.5703125" style="27"/>
    <col min="5379" max="5409" width="10.28515625" style="27" customWidth="1"/>
    <col min="5410" max="5627" width="21.5703125" style="27"/>
    <col min="5628" max="5628" width="6.5703125" style="27" customWidth="1"/>
    <col min="5629" max="5634" width="21.5703125" style="27"/>
    <col min="5635" max="5665" width="10.28515625" style="27" customWidth="1"/>
    <col min="5666" max="5883" width="21.5703125" style="27"/>
    <col min="5884" max="5884" width="6.5703125" style="27" customWidth="1"/>
    <col min="5885" max="5890" width="21.5703125" style="27"/>
    <col min="5891" max="5921" width="10.28515625" style="27" customWidth="1"/>
    <col min="5922" max="6139" width="21.5703125" style="27"/>
    <col min="6140" max="6140" width="6.5703125" style="27" customWidth="1"/>
    <col min="6141" max="6146" width="21.5703125" style="27"/>
    <col min="6147" max="6177" width="10.28515625" style="27" customWidth="1"/>
    <col min="6178" max="6395" width="21.5703125" style="27"/>
    <col min="6396" max="6396" width="6.5703125" style="27" customWidth="1"/>
    <col min="6397" max="6402" width="21.5703125" style="27"/>
    <col min="6403" max="6433" width="10.28515625" style="27" customWidth="1"/>
    <col min="6434" max="6651" width="21.5703125" style="27"/>
    <col min="6652" max="6652" width="6.5703125" style="27" customWidth="1"/>
    <col min="6653" max="6658" width="21.5703125" style="27"/>
    <col min="6659" max="6689" width="10.28515625" style="27" customWidth="1"/>
    <col min="6690" max="6907" width="21.5703125" style="27"/>
    <col min="6908" max="6908" width="6.5703125" style="27" customWidth="1"/>
    <col min="6909" max="6914" width="21.5703125" style="27"/>
    <col min="6915" max="6945" width="10.28515625" style="27" customWidth="1"/>
    <col min="6946" max="7163" width="21.5703125" style="27"/>
    <col min="7164" max="7164" width="6.5703125" style="27" customWidth="1"/>
    <col min="7165" max="7170" width="21.5703125" style="27"/>
    <col min="7171" max="7201" width="10.28515625" style="27" customWidth="1"/>
    <col min="7202" max="7419" width="21.5703125" style="27"/>
    <col min="7420" max="7420" width="6.5703125" style="27" customWidth="1"/>
    <col min="7421" max="7426" width="21.5703125" style="27"/>
    <col min="7427" max="7457" width="10.28515625" style="27" customWidth="1"/>
    <col min="7458" max="7675" width="21.5703125" style="27"/>
    <col min="7676" max="7676" width="6.5703125" style="27" customWidth="1"/>
    <col min="7677" max="7682" width="21.5703125" style="27"/>
    <col min="7683" max="7713" width="10.28515625" style="27" customWidth="1"/>
    <col min="7714" max="7931" width="21.5703125" style="27"/>
    <col min="7932" max="7932" width="6.5703125" style="27" customWidth="1"/>
    <col min="7933" max="7938" width="21.5703125" style="27"/>
    <col min="7939" max="7969" width="10.28515625" style="27" customWidth="1"/>
    <col min="7970" max="8187" width="21.5703125" style="27"/>
    <col min="8188" max="8188" width="6.5703125" style="27" customWidth="1"/>
    <col min="8189" max="8194" width="21.5703125" style="27"/>
    <col min="8195" max="8225" width="10.28515625" style="27" customWidth="1"/>
    <col min="8226" max="8443" width="21.5703125" style="27"/>
    <col min="8444" max="8444" width="6.5703125" style="27" customWidth="1"/>
    <col min="8445" max="8450" width="21.5703125" style="27"/>
    <col min="8451" max="8481" width="10.28515625" style="27" customWidth="1"/>
    <col min="8482" max="8699" width="21.5703125" style="27"/>
    <col min="8700" max="8700" width="6.5703125" style="27" customWidth="1"/>
    <col min="8701" max="8706" width="21.5703125" style="27"/>
    <col min="8707" max="8737" width="10.28515625" style="27" customWidth="1"/>
    <col min="8738" max="8955" width="21.5703125" style="27"/>
    <col min="8956" max="8956" width="6.5703125" style="27" customWidth="1"/>
    <col min="8957" max="8962" width="21.5703125" style="27"/>
    <col min="8963" max="8993" width="10.28515625" style="27" customWidth="1"/>
    <col min="8994" max="9211" width="21.5703125" style="27"/>
    <col min="9212" max="9212" width="6.5703125" style="27" customWidth="1"/>
    <col min="9213" max="9218" width="21.5703125" style="27"/>
    <col min="9219" max="9249" width="10.28515625" style="27" customWidth="1"/>
    <col min="9250" max="9467" width="21.5703125" style="27"/>
    <col min="9468" max="9468" width="6.5703125" style="27" customWidth="1"/>
    <col min="9469" max="9474" width="21.5703125" style="27"/>
    <col min="9475" max="9505" width="10.28515625" style="27" customWidth="1"/>
    <col min="9506" max="9723" width="21.5703125" style="27"/>
    <col min="9724" max="9724" width="6.5703125" style="27" customWidth="1"/>
    <col min="9725" max="9730" width="21.5703125" style="27"/>
    <col min="9731" max="9761" width="10.28515625" style="27" customWidth="1"/>
    <col min="9762" max="9979" width="21.5703125" style="27"/>
    <col min="9980" max="9980" width="6.5703125" style="27" customWidth="1"/>
    <col min="9981" max="9986" width="21.5703125" style="27"/>
    <col min="9987" max="10017" width="10.28515625" style="27" customWidth="1"/>
    <col min="10018" max="10235" width="21.5703125" style="27"/>
    <col min="10236" max="10236" width="6.5703125" style="27" customWidth="1"/>
    <col min="10237" max="10242" width="21.5703125" style="27"/>
    <col min="10243" max="10273" width="10.28515625" style="27" customWidth="1"/>
    <col min="10274" max="10491" width="21.5703125" style="27"/>
    <col min="10492" max="10492" width="6.5703125" style="27" customWidth="1"/>
    <col min="10493" max="10498" width="21.5703125" style="27"/>
    <col min="10499" max="10529" width="10.28515625" style="27" customWidth="1"/>
    <col min="10530" max="10747" width="21.5703125" style="27"/>
    <col min="10748" max="10748" width="6.5703125" style="27" customWidth="1"/>
    <col min="10749" max="10754" width="21.5703125" style="27"/>
    <col min="10755" max="10785" width="10.28515625" style="27" customWidth="1"/>
    <col min="10786" max="11003" width="21.5703125" style="27"/>
    <col min="11004" max="11004" width="6.5703125" style="27" customWidth="1"/>
    <col min="11005" max="11010" width="21.5703125" style="27"/>
    <col min="11011" max="11041" width="10.28515625" style="27" customWidth="1"/>
    <col min="11042" max="11259" width="21.5703125" style="27"/>
    <col min="11260" max="11260" width="6.5703125" style="27" customWidth="1"/>
    <col min="11261" max="11266" width="21.5703125" style="27"/>
    <col min="11267" max="11297" width="10.28515625" style="27" customWidth="1"/>
    <col min="11298" max="11515" width="21.5703125" style="27"/>
    <col min="11516" max="11516" width="6.5703125" style="27" customWidth="1"/>
    <col min="11517" max="11522" width="21.5703125" style="27"/>
    <col min="11523" max="11553" width="10.28515625" style="27" customWidth="1"/>
    <col min="11554" max="11771" width="21.5703125" style="27"/>
    <col min="11772" max="11772" width="6.5703125" style="27" customWidth="1"/>
    <col min="11773" max="11778" width="21.5703125" style="27"/>
    <col min="11779" max="11809" width="10.28515625" style="27" customWidth="1"/>
    <col min="11810" max="12027" width="21.5703125" style="27"/>
    <col min="12028" max="12028" width="6.5703125" style="27" customWidth="1"/>
    <col min="12029" max="12034" width="21.5703125" style="27"/>
    <col min="12035" max="12065" width="10.28515625" style="27" customWidth="1"/>
    <col min="12066" max="12283" width="21.5703125" style="27"/>
    <col min="12284" max="12284" width="6.5703125" style="27" customWidth="1"/>
    <col min="12285" max="12290" width="21.5703125" style="27"/>
    <col min="12291" max="12321" width="10.28515625" style="27" customWidth="1"/>
    <col min="12322" max="12539" width="21.5703125" style="27"/>
    <col min="12540" max="12540" width="6.5703125" style="27" customWidth="1"/>
    <col min="12541" max="12546" width="21.5703125" style="27"/>
    <col min="12547" max="12577" width="10.28515625" style="27" customWidth="1"/>
    <col min="12578" max="12795" width="21.5703125" style="27"/>
    <col min="12796" max="12796" width="6.5703125" style="27" customWidth="1"/>
    <col min="12797" max="12802" width="21.5703125" style="27"/>
    <col min="12803" max="12833" width="10.28515625" style="27" customWidth="1"/>
    <col min="12834" max="13051" width="21.5703125" style="27"/>
    <col min="13052" max="13052" width="6.5703125" style="27" customWidth="1"/>
    <col min="13053" max="13058" width="21.5703125" style="27"/>
    <col min="13059" max="13089" width="10.28515625" style="27" customWidth="1"/>
    <col min="13090" max="13307" width="21.5703125" style="27"/>
    <col min="13308" max="13308" width="6.5703125" style="27" customWidth="1"/>
    <col min="13309" max="13314" width="21.5703125" style="27"/>
    <col min="13315" max="13345" width="10.28515625" style="27" customWidth="1"/>
    <col min="13346" max="13563" width="21.5703125" style="27"/>
    <col min="13564" max="13564" width="6.5703125" style="27" customWidth="1"/>
    <col min="13565" max="13570" width="21.5703125" style="27"/>
    <col min="13571" max="13601" width="10.28515625" style="27" customWidth="1"/>
    <col min="13602" max="13819" width="21.5703125" style="27"/>
    <col min="13820" max="13820" width="6.5703125" style="27" customWidth="1"/>
    <col min="13821" max="13826" width="21.5703125" style="27"/>
    <col min="13827" max="13857" width="10.28515625" style="27" customWidth="1"/>
    <col min="13858" max="14075" width="21.5703125" style="27"/>
    <col min="14076" max="14076" width="6.5703125" style="27" customWidth="1"/>
    <col min="14077" max="14082" width="21.5703125" style="27"/>
    <col min="14083" max="14113" width="10.28515625" style="27" customWidth="1"/>
    <col min="14114" max="14331" width="21.5703125" style="27"/>
    <col min="14332" max="14332" width="6.5703125" style="27" customWidth="1"/>
    <col min="14333" max="14338" width="21.5703125" style="27"/>
    <col min="14339" max="14369" width="10.28515625" style="27" customWidth="1"/>
    <col min="14370" max="14587" width="21.5703125" style="27"/>
    <col min="14588" max="14588" width="6.5703125" style="27" customWidth="1"/>
    <col min="14589" max="14594" width="21.5703125" style="27"/>
    <col min="14595" max="14625" width="10.28515625" style="27" customWidth="1"/>
    <col min="14626" max="14843" width="21.5703125" style="27"/>
    <col min="14844" max="14844" width="6.5703125" style="27" customWidth="1"/>
    <col min="14845" max="14850" width="21.5703125" style="27"/>
    <col min="14851" max="14881" width="10.28515625" style="27" customWidth="1"/>
    <col min="14882" max="15099" width="21.5703125" style="27"/>
    <col min="15100" max="15100" width="6.5703125" style="27" customWidth="1"/>
    <col min="15101" max="15106" width="21.5703125" style="27"/>
    <col min="15107" max="15137" width="10.28515625" style="27" customWidth="1"/>
    <col min="15138" max="15355" width="21.5703125" style="27"/>
    <col min="15356" max="15356" width="6.5703125" style="27" customWidth="1"/>
    <col min="15357" max="15362" width="21.5703125" style="27"/>
    <col min="15363" max="15393" width="10.28515625" style="27" customWidth="1"/>
    <col min="15394" max="15611" width="21.5703125" style="27"/>
    <col min="15612" max="15612" width="6.5703125" style="27" customWidth="1"/>
    <col min="15613" max="15618" width="21.5703125" style="27"/>
    <col min="15619" max="15649" width="10.28515625" style="27" customWidth="1"/>
    <col min="15650" max="15867" width="21.5703125" style="27"/>
    <col min="15868" max="15868" width="6.5703125" style="27" customWidth="1"/>
    <col min="15869" max="15874" width="21.5703125" style="27"/>
    <col min="15875" max="15905" width="10.28515625" style="27" customWidth="1"/>
    <col min="15906" max="16123" width="21.5703125" style="27"/>
    <col min="16124" max="16124" width="6.5703125" style="27" customWidth="1"/>
    <col min="16125" max="16130" width="21.5703125" style="27"/>
    <col min="16131" max="16161" width="10.28515625" style="27" customWidth="1"/>
    <col min="16162" max="16384" width="21.5703125" style="27"/>
  </cols>
  <sheetData>
    <row r="1" spans="1:11" x14ac:dyDescent="0.25">
      <c r="F1" s="99" t="s">
        <v>27</v>
      </c>
      <c r="G1" s="100"/>
    </row>
    <row r="2" spans="1:11" x14ac:dyDescent="0.25">
      <c r="F2" s="100"/>
      <c r="G2" s="100"/>
    </row>
    <row r="3" spans="1:11" ht="32.25" customHeight="1" x14ac:dyDescent="0.25">
      <c r="F3" s="100"/>
      <c r="G3" s="100"/>
    </row>
    <row r="4" spans="1:11" ht="15.75" x14ac:dyDescent="0.25">
      <c r="A4" s="28"/>
      <c r="E4" s="28" t="s">
        <v>0</v>
      </c>
    </row>
    <row r="5" spans="1:11" ht="15.75" customHeight="1" x14ac:dyDescent="0.25">
      <c r="A5" s="28"/>
      <c r="E5" s="101" t="s">
        <v>1</v>
      </c>
      <c r="F5" s="101"/>
      <c r="G5" s="101"/>
    </row>
    <row r="6" spans="1:11" ht="42.75" customHeight="1" x14ac:dyDescent="0.3">
      <c r="A6" s="28"/>
      <c r="B6" s="28"/>
      <c r="E6" s="102" t="s">
        <v>20</v>
      </c>
      <c r="F6" s="102"/>
      <c r="G6" s="102"/>
    </row>
    <row r="7" spans="1:11" ht="15" customHeight="1" x14ac:dyDescent="0.25">
      <c r="A7" s="28"/>
      <c r="E7" s="103" t="s">
        <v>7</v>
      </c>
      <c r="F7" s="103"/>
      <c r="G7" s="103"/>
    </row>
    <row r="8" spans="1:11" ht="15.75" x14ac:dyDescent="0.25">
      <c r="A8" s="28"/>
      <c r="B8" s="28"/>
      <c r="E8" s="104"/>
      <c r="F8" s="104"/>
      <c r="G8" s="104"/>
    </row>
    <row r="9" spans="1:11" ht="18.75" x14ac:dyDescent="0.25">
      <c r="A9" s="28"/>
      <c r="E9" s="29" t="s">
        <v>132</v>
      </c>
      <c r="F9" s="30" t="s">
        <v>133</v>
      </c>
      <c r="G9" s="28"/>
    </row>
    <row r="12" spans="1:11" ht="20.25" x14ac:dyDescent="0.25">
      <c r="A12" s="89" t="s">
        <v>28</v>
      </c>
      <c r="B12" s="89"/>
      <c r="C12" s="89"/>
      <c r="D12" s="89"/>
      <c r="E12" s="89"/>
      <c r="F12" s="89"/>
      <c r="G12" s="89"/>
    </row>
    <row r="13" spans="1:11" ht="18.75" x14ac:dyDescent="0.25">
      <c r="A13" s="90" t="s">
        <v>56</v>
      </c>
      <c r="B13" s="90"/>
      <c r="C13" s="90"/>
      <c r="D13" s="90"/>
      <c r="E13" s="90"/>
      <c r="F13" s="90"/>
      <c r="G13" s="90"/>
    </row>
    <row r="16" spans="1:11" x14ac:dyDescent="0.25">
      <c r="A16" s="31" t="s">
        <v>29</v>
      </c>
      <c r="B16" s="32">
        <v>1000000</v>
      </c>
      <c r="C16" s="31"/>
      <c r="D16" s="91" t="s">
        <v>20</v>
      </c>
      <c r="E16" s="91"/>
      <c r="F16" s="31"/>
      <c r="G16" s="32">
        <v>35281134</v>
      </c>
      <c r="H16" s="33"/>
      <c r="I16" s="33"/>
      <c r="J16" s="33"/>
      <c r="K16" s="33"/>
    </row>
    <row r="17" spans="1:11" ht="15" customHeight="1" x14ac:dyDescent="0.25">
      <c r="B17" s="34" t="s">
        <v>30</v>
      </c>
      <c r="D17" s="106" t="s">
        <v>107</v>
      </c>
      <c r="E17" s="106"/>
      <c r="F17" s="35"/>
      <c r="G17" s="36" t="s">
        <v>31</v>
      </c>
      <c r="H17" s="37"/>
      <c r="I17" s="105"/>
      <c r="J17" s="105"/>
      <c r="K17" s="105"/>
    </row>
    <row r="18" spans="1:11" x14ac:dyDescent="0.25">
      <c r="A18" s="38" t="s">
        <v>32</v>
      </c>
      <c r="B18" s="39">
        <v>1010000</v>
      </c>
      <c r="C18" s="38"/>
      <c r="D18" s="91" t="s">
        <v>20</v>
      </c>
      <c r="E18" s="91"/>
      <c r="F18" s="38"/>
      <c r="G18" s="39">
        <v>35281134</v>
      </c>
      <c r="H18" s="40"/>
      <c r="I18" s="40"/>
      <c r="J18" s="40"/>
      <c r="K18" s="40"/>
    </row>
    <row r="19" spans="1:11" ht="23.25" customHeight="1" x14ac:dyDescent="0.25">
      <c r="B19" s="34" t="s">
        <v>33</v>
      </c>
      <c r="C19" s="35" t="s">
        <v>108</v>
      </c>
      <c r="D19" s="98" t="s">
        <v>2</v>
      </c>
      <c r="E19" s="98"/>
      <c r="F19" s="35"/>
      <c r="G19" s="36" t="s">
        <v>31</v>
      </c>
      <c r="H19" s="37"/>
      <c r="I19" s="105"/>
      <c r="J19" s="105"/>
      <c r="K19" s="105"/>
    </row>
    <row r="20" spans="1:11" ht="33.75" customHeight="1" x14ac:dyDescent="0.3">
      <c r="A20" s="41" t="s">
        <v>34</v>
      </c>
      <c r="B20" s="42">
        <v>1017520</v>
      </c>
      <c r="C20" s="43" t="s">
        <v>88</v>
      </c>
      <c r="D20" s="44" t="s">
        <v>89</v>
      </c>
      <c r="E20" s="107" t="s">
        <v>90</v>
      </c>
      <c r="F20" s="107"/>
      <c r="G20" s="42">
        <v>25538000000</v>
      </c>
      <c r="H20" s="45"/>
      <c r="I20" s="41"/>
      <c r="J20" s="45"/>
      <c r="K20" s="45"/>
    </row>
    <row r="21" spans="1:11" ht="49.5" customHeight="1" x14ac:dyDescent="0.25">
      <c r="B21" s="46" t="s">
        <v>35</v>
      </c>
      <c r="C21" s="34" t="s">
        <v>36</v>
      </c>
      <c r="D21" s="34" t="s">
        <v>37</v>
      </c>
      <c r="E21" s="98" t="s">
        <v>38</v>
      </c>
      <c r="F21" s="98"/>
      <c r="G21" s="34" t="s">
        <v>39</v>
      </c>
      <c r="H21" s="47"/>
      <c r="I21" s="46"/>
      <c r="J21" s="46"/>
      <c r="K21" s="46"/>
    </row>
    <row r="22" spans="1:11" ht="18.75" x14ac:dyDescent="0.25">
      <c r="A22" s="48" t="s">
        <v>40</v>
      </c>
      <c r="B22" s="49" t="s">
        <v>57</v>
      </c>
      <c r="C22" s="50">
        <f>E52</f>
        <v>241435</v>
      </c>
      <c r="D22" s="51" t="s">
        <v>71</v>
      </c>
      <c r="E22" s="52"/>
      <c r="F22" s="52"/>
      <c r="G22" s="52"/>
      <c r="H22" s="47"/>
      <c r="I22" s="46"/>
      <c r="J22" s="46"/>
      <c r="K22" s="46"/>
    </row>
    <row r="23" spans="1:11" ht="18.75" x14ac:dyDescent="0.25">
      <c r="A23" s="48"/>
      <c r="B23" s="49" t="s">
        <v>72</v>
      </c>
      <c r="C23" s="53">
        <f>C52</f>
        <v>122935</v>
      </c>
      <c r="D23" s="51" t="s">
        <v>19</v>
      </c>
      <c r="E23" s="52"/>
      <c r="F23" s="52"/>
      <c r="G23" s="52"/>
      <c r="H23" s="47"/>
      <c r="I23" s="46"/>
      <c r="J23" s="46"/>
      <c r="K23" s="46"/>
    </row>
    <row r="24" spans="1:11" ht="18.75" x14ac:dyDescent="0.25">
      <c r="A24" s="48"/>
      <c r="B24" s="49" t="s">
        <v>73</v>
      </c>
      <c r="C24" s="53">
        <f>D52</f>
        <v>118500</v>
      </c>
      <c r="D24" s="51" t="s">
        <v>8</v>
      </c>
      <c r="E24" s="52"/>
      <c r="F24" s="52"/>
      <c r="G24" s="52"/>
      <c r="H24" s="47"/>
      <c r="I24" s="46"/>
      <c r="J24" s="46"/>
      <c r="K24" s="46"/>
    </row>
    <row r="25" spans="1:11" ht="27" customHeight="1" x14ac:dyDescent="0.25">
      <c r="A25" s="48" t="s">
        <v>41</v>
      </c>
      <c r="B25" s="94" t="s">
        <v>58</v>
      </c>
      <c r="C25" s="94"/>
      <c r="D25" s="94"/>
      <c r="E25" s="94"/>
      <c r="F25" s="94"/>
      <c r="G25" s="94"/>
    </row>
    <row r="26" spans="1:11" ht="53.25" customHeight="1" x14ac:dyDescent="0.25">
      <c r="A26" s="48"/>
      <c r="B26" s="92" t="s">
        <v>131</v>
      </c>
      <c r="C26" s="92"/>
      <c r="D26" s="92"/>
      <c r="E26" s="92"/>
      <c r="F26" s="92"/>
      <c r="G26" s="92"/>
    </row>
    <row r="27" spans="1:11" ht="27" customHeight="1" x14ac:dyDescent="0.25">
      <c r="A27" s="48" t="s">
        <v>42</v>
      </c>
      <c r="B27" s="94" t="s">
        <v>43</v>
      </c>
      <c r="C27" s="94"/>
      <c r="D27" s="94"/>
      <c r="E27" s="94"/>
      <c r="F27" s="94"/>
      <c r="G27" s="94"/>
    </row>
    <row r="28" spans="1:11" ht="15.75" x14ac:dyDescent="0.25">
      <c r="A28" s="2" t="s">
        <v>44</v>
      </c>
      <c r="B28" s="93" t="s">
        <v>15</v>
      </c>
      <c r="C28" s="93"/>
      <c r="D28" s="93"/>
      <c r="E28" s="93"/>
      <c r="F28" s="93"/>
      <c r="G28" s="93"/>
    </row>
    <row r="29" spans="1:11" ht="15.75" x14ac:dyDescent="0.25">
      <c r="A29" s="2">
        <v>1</v>
      </c>
      <c r="B29" s="95" t="s">
        <v>91</v>
      </c>
      <c r="C29" s="96"/>
      <c r="D29" s="96"/>
      <c r="E29" s="96"/>
      <c r="F29" s="96"/>
      <c r="G29" s="97"/>
    </row>
    <row r="30" spans="1:11" ht="15.75" x14ac:dyDescent="0.25">
      <c r="A30" s="2">
        <v>2</v>
      </c>
      <c r="B30" s="95" t="s">
        <v>92</v>
      </c>
      <c r="C30" s="96"/>
      <c r="D30" s="96"/>
      <c r="E30" s="96"/>
      <c r="F30" s="96"/>
      <c r="G30" s="97"/>
    </row>
    <row r="31" spans="1:11" ht="15.75" x14ac:dyDescent="0.25">
      <c r="A31" s="2"/>
      <c r="B31" s="93"/>
      <c r="C31" s="93"/>
      <c r="D31" s="93"/>
      <c r="E31" s="93"/>
      <c r="F31" s="93"/>
      <c r="G31" s="93"/>
    </row>
    <row r="32" spans="1:11" ht="15.75" x14ac:dyDescent="0.25">
      <c r="A32" s="54"/>
    </row>
    <row r="33" spans="1:7" s="56" customFormat="1" ht="27.75" customHeight="1" x14ac:dyDescent="0.25">
      <c r="A33" s="55" t="s">
        <v>45</v>
      </c>
      <c r="B33" s="110" t="s">
        <v>109</v>
      </c>
      <c r="C33" s="110"/>
      <c r="D33" s="110"/>
      <c r="E33" s="110"/>
      <c r="F33" s="110"/>
      <c r="G33" s="110"/>
    </row>
    <row r="34" spans="1:7" ht="15.75" x14ac:dyDescent="0.25">
      <c r="A34" s="55" t="s">
        <v>46</v>
      </c>
      <c r="B34" s="101" t="s">
        <v>47</v>
      </c>
      <c r="C34" s="101"/>
      <c r="D34" s="101"/>
      <c r="E34" s="101"/>
      <c r="F34" s="101"/>
      <c r="G34" s="101"/>
    </row>
    <row r="35" spans="1:7" ht="22.5" customHeight="1" x14ac:dyDescent="0.25">
      <c r="A35" s="2" t="s">
        <v>44</v>
      </c>
      <c r="B35" s="93" t="s">
        <v>9</v>
      </c>
      <c r="C35" s="93"/>
      <c r="D35" s="93"/>
      <c r="E35" s="93"/>
      <c r="F35" s="93"/>
      <c r="G35" s="93"/>
    </row>
    <row r="36" spans="1:7" ht="15.6" customHeight="1" x14ac:dyDescent="0.25">
      <c r="A36" s="57">
        <v>1</v>
      </c>
      <c r="B36" s="95" t="s">
        <v>93</v>
      </c>
      <c r="C36" s="96"/>
      <c r="D36" s="96"/>
      <c r="E36" s="96"/>
      <c r="F36" s="96"/>
      <c r="G36" s="97"/>
    </row>
    <row r="37" spans="1:7" ht="15.75" x14ac:dyDescent="0.25">
      <c r="A37" s="57">
        <v>2</v>
      </c>
      <c r="B37" s="95" t="s">
        <v>110</v>
      </c>
      <c r="C37" s="96"/>
      <c r="D37" s="96"/>
      <c r="E37" s="96"/>
      <c r="F37" s="96"/>
      <c r="G37" s="97"/>
    </row>
    <row r="38" spans="1:7" ht="15.75" x14ac:dyDescent="0.25">
      <c r="A38" s="57">
        <v>3</v>
      </c>
      <c r="B38" s="95" t="s">
        <v>111</v>
      </c>
      <c r="C38" s="96"/>
      <c r="D38" s="96"/>
      <c r="E38" s="96"/>
      <c r="F38" s="96"/>
      <c r="G38" s="97"/>
    </row>
    <row r="39" spans="1:7" ht="15.75" x14ac:dyDescent="0.25">
      <c r="A39" s="57">
        <v>4</v>
      </c>
      <c r="B39" s="95" t="s">
        <v>112</v>
      </c>
      <c r="C39" s="96"/>
      <c r="D39" s="96"/>
      <c r="E39" s="96"/>
      <c r="F39" s="96"/>
      <c r="G39" s="97"/>
    </row>
    <row r="40" spans="1:7" ht="15.75" x14ac:dyDescent="0.25">
      <c r="A40" s="57">
        <v>5</v>
      </c>
      <c r="B40" s="95" t="s">
        <v>113</v>
      </c>
      <c r="C40" s="96"/>
      <c r="D40" s="96"/>
      <c r="E40" s="96"/>
      <c r="F40" s="96"/>
      <c r="G40" s="97"/>
    </row>
    <row r="41" spans="1:7" ht="15.75" x14ac:dyDescent="0.25">
      <c r="A41" s="57">
        <v>6</v>
      </c>
      <c r="B41" s="95" t="s">
        <v>114</v>
      </c>
      <c r="C41" s="96"/>
      <c r="D41" s="96"/>
      <c r="E41" s="96"/>
      <c r="F41" s="96"/>
      <c r="G41" s="97"/>
    </row>
    <row r="42" spans="1:7" ht="15.75" hidden="1" x14ac:dyDescent="0.25">
      <c r="A42" s="48"/>
      <c r="B42" s="58"/>
      <c r="C42" s="58"/>
      <c r="D42" s="58"/>
      <c r="E42" s="58"/>
      <c r="F42" s="58"/>
      <c r="G42" s="58"/>
    </row>
    <row r="43" spans="1:7" ht="15.75" x14ac:dyDescent="0.25">
      <c r="A43" s="48" t="s">
        <v>48</v>
      </c>
      <c r="B43" s="59" t="s">
        <v>10</v>
      </c>
      <c r="C43" s="58"/>
      <c r="D43" s="58"/>
      <c r="E43" s="60" t="s">
        <v>19</v>
      </c>
      <c r="F43" s="58"/>
      <c r="G43" s="58"/>
    </row>
    <row r="44" spans="1:7" ht="15.75" x14ac:dyDescent="0.25">
      <c r="A44" s="2" t="s">
        <v>44</v>
      </c>
      <c r="B44" s="2" t="s">
        <v>10</v>
      </c>
      <c r="C44" s="2" t="s">
        <v>12</v>
      </c>
      <c r="D44" s="2" t="s">
        <v>13</v>
      </c>
      <c r="E44" s="2" t="s">
        <v>11</v>
      </c>
    </row>
    <row r="45" spans="1:7" ht="15.75" x14ac:dyDescent="0.25">
      <c r="A45" s="2">
        <v>1</v>
      </c>
      <c r="B45" s="2">
        <v>2</v>
      </c>
      <c r="C45" s="2">
        <v>3</v>
      </c>
      <c r="D45" s="2">
        <v>4</v>
      </c>
      <c r="E45" s="2">
        <v>5</v>
      </c>
    </row>
    <row r="46" spans="1:7" ht="31.5" x14ac:dyDescent="0.25">
      <c r="A46" s="57">
        <v>1</v>
      </c>
      <c r="B46" s="61" t="s">
        <v>115</v>
      </c>
      <c r="C46" s="25">
        <f>18000+2735</f>
        <v>20735</v>
      </c>
      <c r="D46" s="5">
        <f>12000+25000</f>
        <v>37000</v>
      </c>
      <c r="E46" s="5">
        <f>SUM(C46:D46)</f>
        <v>57735</v>
      </c>
    </row>
    <row r="47" spans="1:7" ht="15.75" x14ac:dyDescent="0.25">
      <c r="A47" s="57">
        <v>2</v>
      </c>
      <c r="B47" s="61" t="s">
        <v>116</v>
      </c>
      <c r="C47" s="5">
        <v>13300</v>
      </c>
      <c r="D47" s="5">
        <f>16700+16000</f>
        <v>32700</v>
      </c>
      <c r="E47" s="5">
        <f t="shared" ref="E47:E50" si="0">SUM(C47:D47)</f>
        <v>46000</v>
      </c>
    </row>
    <row r="48" spans="1:7" ht="31.5" x14ac:dyDescent="0.25">
      <c r="A48" s="57">
        <v>3</v>
      </c>
      <c r="B48" s="61" t="s">
        <v>117</v>
      </c>
      <c r="C48" s="5">
        <v>8800</v>
      </c>
      <c r="D48" s="5">
        <f>16200+16000</f>
        <v>32200</v>
      </c>
      <c r="E48" s="5">
        <f t="shared" si="0"/>
        <v>41000</v>
      </c>
    </row>
    <row r="49" spans="1:7" ht="31.9" customHeight="1" x14ac:dyDescent="0.25">
      <c r="A49" s="57">
        <v>4</v>
      </c>
      <c r="B49" s="61" t="s">
        <v>118</v>
      </c>
      <c r="C49" s="5">
        <v>6700</v>
      </c>
      <c r="D49" s="5"/>
      <c r="E49" s="5">
        <f t="shared" si="0"/>
        <v>6700</v>
      </c>
    </row>
    <row r="50" spans="1:7" ht="31.5" x14ac:dyDescent="0.25">
      <c r="A50" s="57">
        <v>5</v>
      </c>
      <c r="B50" s="61" t="s">
        <v>119</v>
      </c>
      <c r="C50" s="5">
        <f>6700+6700</f>
        <v>13400</v>
      </c>
      <c r="D50" s="5">
        <v>16600</v>
      </c>
      <c r="E50" s="5">
        <f t="shared" si="0"/>
        <v>30000</v>
      </c>
    </row>
    <row r="51" spans="1:7" ht="31.5" x14ac:dyDescent="0.25">
      <c r="A51" s="57">
        <v>6</v>
      </c>
      <c r="B51" s="61" t="s">
        <v>120</v>
      </c>
      <c r="C51" s="5">
        <v>60000</v>
      </c>
      <c r="D51" s="5"/>
      <c r="E51" s="5">
        <f>SUM(C51:D51)</f>
        <v>60000</v>
      </c>
    </row>
    <row r="52" spans="1:7" ht="15.75" x14ac:dyDescent="0.25">
      <c r="A52" s="93" t="s">
        <v>11</v>
      </c>
      <c r="B52" s="93"/>
      <c r="C52" s="62">
        <f>SUM(C46:C51)</f>
        <v>122935</v>
      </c>
      <c r="D52" s="62">
        <f t="shared" ref="D52:E52" si="1">SUM(D46:D51)</f>
        <v>118500</v>
      </c>
      <c r="E52" s="62">
        <f t="shared" si="1"/>
        <v>241435</v>
      </c>
    </row>
    <row r="53" spans="1:7" ht="15.75" x14ac:dyDescent="0.25">
      <c r="A53" s="54"/>
    </row>
    <row r="54" spans="1:7" ht="15.75" customHeight="1" x14ac:dyDescent="0.25">
      <c r="A54" s="48" t="s">
        <v>49</v>
      </c>
      <c r="B54" s="94" t="s">
        <v>50</v>
      </c>
      <c r="C54" s="94"/>
      <c r="D54" s="94"/>
      <c r="E54" s="60" t="s">
        <v>51</v>
      </c>
      <c r="F54" s="28"/>
      <c r="G54" s="28"/>
    </row>
    <row r="55" spans="1:7" ht="15.75" x14ac:dyDescent="0.25">
      <c r="A55" s="2" t="s">
        <v>44</v>
      </c>
      <c r="B55" s="2" t="s">
        <v>14</v>
      </c>
      <c r="C55" s="2" t="s">
        <v>12</v>
      </c>
      <c r="D55" s="2" t="s">
        <v>13</v>
      </c>
      <c r="E55" s="2" t="s">
        <v>11</v>
      </c>
    </row>
    <row r="56" spans="1:7" ht="15.75" x14ac:dyDescent="0.25">
      <c r="A56" s="2">
        <v>1</v>
      </c>
      <c r="B56" s="2">
        <v>2</v>
      </c>
      <c r="C56" s="2">
        <v>3</v>
      </c>
      <c r="D56" s="2">
        <v>4</v>
      </c>
      <c r="E56" s="2">
        <v>5</v>
      </c>
    </row>
    <row r="57" spans="1:7" ht="47.25" x14ac:dyDescent="0.25">
      <c r="A57" s="57">
        <v>1</v>
      </c>
      <c r="B57" s="63" t="s">
        <v>94</v>
      </c>
      <c r="C57" s="25">
        <f>C52</f>
        <v>122935</v>
      </c>
      <c r="D57" s="5">
        <f>D52</f>
        <v>118500</v>
      </c>
      <c r="E57" s="5">
        <f>SUM(C57:D57)</f>
        <v>241435</v>
      </c>
    </row>
    <row r="58" spans="1:7" ht="15.75" x14ac:dyDescent="0.25">
      <c r="A58" s="2"/>
      <c r="B58" s="63"/>
      <c r="C58" s="5"/>
      <c r="D58" s="5"/>
      <c r="E58" s="5"/>
    </row>
    <row r="59" spans="1:7" ht="15.75" x14ac:dyDescent="0.25">
      <c r="A59" s="93" t="s">
        <v>11</v>
      </c>
      <c r="B59" s="93"/>
      <c r="C59" s="62">
        <f>SUM(C57:C58)</f>
        <v>122935</v>
      </c>
      <c r="D59" s="62">
        <f t="shared" ref="D59:E59" si="2">SUM(D57:D58)</f>
        <v>118500</v>
      </c>
      <c r="E59" s="62">
        <f t="shared" si="2"/>
        <v>241435</v>
      </c>
    </row>
    <row r="60" spans="1:7" ht="15.75" x14ac:dyDescent="0.25">
      <c r="A60" s="54"/>
    </row>
    <row r="61" spans="1:7" ht="15.75" x14ac:dyDescent="0.25">
      <c r="A61" s="48" t="s">
        <v>52</v>
      </c>
      <c r="B61" s="94" t="s">
        <v>53</v>
      </c>
      <c r="C61" s="94"/>
      <c r="D61" s="94"/>
      <c r="E61" s="94"/>
      <c r="F61" s="94"/>
      <c r="G61" s="94"/>
    </row>
    <row r="62" spans="1:7" ht="31.5" customHeight="1" x14ac:dyDescent="0.25">
      <c r="A62" s="2" t="s">
        <v>44</v>
      </c>
      <c r="B62" s="2" t="s">
        <v>54</v>
      </c>
      <c r="C62" s="2" t="s">
        <v>4</v>
      </c>
      <c r="D62" s="2" t="s">
        <v>3</v>
      </c>
      <c r="E62" s="2" t="s">
        <v>12</v>
      </c>
      <c r="F62" s="2" t="s">
        <v>13</v>
      </c>
      <c r="G62" s="2" t="s">
        <v>11</v>
      </c>
    </row>
    <row r="63" spans="1:7" ht="15.75" x14ac:dyDescent="0.25">
      <c r="A63" s="2">
        <v>1</v>
      </c>
      <c r="B63" s="2">
        <v>2</v>
      </c>
      <c r="C63" s="2">
        <v>3</v>
      </c>
      <c r="D63" s="2">
        <v>4</v>
      </c>
      <c r="E63" s="2">
        <v>5</v>
      </c>
      <c r="F63" s="2">
        <v>6</v>
      </c>
      <c r="G63" s="2">
        <v>7</v>
      </c>
    </row>
    <row r="64" spans="1:7" ht="15.75" x14ac:dyDescent="0.25">
      <c r="A64" s="64">
        <v>1</v>
      </c>
      <c r="B64" s="64" t="s">
        <v>59</v>
      </c>
      <c r="C64" s="2"/>
      <c r="D64" s="2"/>
      <c r="E64" s="2"/>
      <c r="F64" s="2"/>
      <c r="G64" s="2"/>
    </row>
    <row r="65" spans="1:7" ht="31.5" x14ac:dyDescent="0.25">
      <c r="A65" s="7">
        <v>1</v>
      </c>
      <c r="B65" s="3" t="s">
        <v>121</v>
      </c>
      <c r="C65" s="4" t="s">
        <v>18</v>
      </c>
      <c r="D65" s="23" t="s">
        <v>95</v>
      </c>
      <c r="E65" s="25">
        <f>C57</f>
        <v>122935</v>
      </c>
      <c r="F65" s="5">
        <f>D57</f>
        <v>118500</v>
      </c>
      <c r="G65" s="5">
        <f>SUM(E65:F65)</f>
        <v>241435</v>
      </c>
    </row>
    <row r="66" spans="1:7" ht="15.75" x14ac:dyDescent="0.25">
      <c r="A66" s="57"/>
      <c r="B66" s="65"/>
      <c r="C66" s="2"/>
      <c r="D66" s="66"/>
      <c r="E66" s="2"/>
      <c r="F66" s="2"/>
      <c r="G66" s="2"/>
    </row>
    <row r="67" spans="1:7" ht="15.75" x14ac:dyDescent="0.25">
      <c r="A67" s="64">
        <v>2</v>
      </c>
      <c r="B67" s="64" t="s">
        <v>60</v>
      </c>
      <c r="C67" s="2"/>
      <c r="D67" s="66"/>
      <c r="E67" s="2"/>
      <c r="F67" s="2"/>
      <c r="G67" s="2"/>
    </row>
    <row r="68" spans="1:7" ht="31.5" x14ac:dyDescent="0.25">
      <c r="A68" s="57">
        <v>1</v>
      </c>
      <c r="B68" s="3" t="s">
        <v>122</v>
      </c>
      <c r="C68" s="4" t="s">
        <v>17</v>
      </c>
      <c r="D68" s="20" t="s">
        <v>125</v>
      </c>
      <c r="E68" s="5"/>
      <c r="F68" s="5">
        <f>4+3</f>
        <v>7</v>
      </c>
      <c r="G68" s="5">
        <f t="shared" ref="G68:G77" si="3">SUM(E68:F68)</f>
        <v>7</v>
      </c>
    </row>
    <row r="69" spans="1:7" ht="31.5" x14ac:dyDescent="0.25">
      <c r="A69" s="57">
        <v>2</v>
      </c>
      <c r="B69" s="3" t="s">
        <v>123</v>
      </c>
      <c r="C69" s="4" t="s">
        <v>17</v>
      </c>
      <c r="D69" s="20" t="s">
        <v>125</v>
      </c>
      <c r="E69" s="67">
        <f>40-14</f>
        <v>26</v>
      </c>
      <c r="F69" s="2" t="s">
        <v>74</v>
      </c>
      <c r="G69" s="5">
        <f t="shared" si="3"/>
        <v>26</v>
      </c>
    </row>
    <row r="70" spans="1:7" ht="31.5" x14ac:dyDescent="0.25">
      <c r="A70" s="57">
        <v>3</v>
      </c>
      <c r="B70" s="3" t="s">
        <v>124</v>
      </c>
      <c r="C70" s="4" t="s">
        <v>17</v>
      </c>
      <c r="D70" s="20" t="s">
        <v>125</v>
      </c>
      <c r="E70" s="68">
        <f>39+1-17</f>
        <v>23</v>
      </c>
      <c r="F70" s="2" t="s">
        <v>74</v>
      </c>
      <c r="G70" s="5">
        <f t="shared" si="3"/>
        <v>23</v>
      </c>
    </row>
    <row r="71" spans="1:7" ht="15.75" x14ac:dyDescent="0.25">
      <c r="A71" s="63"/>
      <c r="B71" s="63"/>
      <c r="C71" s="2"/>
      <c r="D71" s="66"/>
      <c r="E71" s="2"/>
      <c r="F71" s="2"/>
      <c r="G71" s="2"/>
    </row>
    <row r="72" spans="1:7" ht="15.75" x14ac:dyDescent="0.25">
      <c r="A72" s="64">
        <v>3</v>
      </c>
      <c r="B72" s="64" t="s">
        <v>61</v>
      </c>
      <c r="C72" s="2"/>
      <c r="D72" s="66"/>
      <c r="E72" s="2"/>
      <c r="F72" s="2"/>
      <c r="G72" s="2"/>
    </row>
    <row r="73" spans="1:7" ht="31.15" customHeight="1" x14ac:dyDescent="0.25">
      <c r="A73" s="57">
        <v>1</v>
      </c>
      <c r="B73" s="3" t="s">
        <v>126</v>
      </c>
      <c r="C73" s="4" t="s">
        <v>18</v>
      </c>
      <c r="D73" s="20" t="s">
        <v>104</v>
      </c>
      <c r="E73" s="5"/>
      <c r="F73" s="5">
        <f>F65/F68</f>
        <v>16928.571428571428</v>
      </c>
      <c r="G73" s="5">
        <f>E73+F73</f>
        <v>16928.571428571428</v>
      </c>
    </row>
    <row r="74" spans="1:7" ht="31.5" x14ac:dyDescent="0.25">
      <c r="A74" s="57">
        <v>2</v>
      </c>
      <c r="B74" s="3" t="s">
        <v>127</v>
      </c>
      <c r="C74" s="4" t="s">
        <v>18</v>
      </c>
      <c r="D74" s="20" t="s">
        <v>104</v>
      </c>
      <c r="E74" s="5">
        <f>28000/E69</f>
        <v>1076.9230769230769</v>
      </c>
      <c r="F74" s="5"/>
      <c r="G74" s="5">
        <f>E74+F74</f>
        <v>1076.9230769230769</v>
      </c>
    </row>
    <row r="75" spans="1:7" ht="31.5" x14ac:dyDescent="0.25">
      <c r="A75" s="57">
        <v>3</v>
      </c>
      <c r="B75" s="3" t="s">
        <v>128</v>
      </c>
      <c r="C75" s="4" t="s">
        <v>18</v>
      </c>
      <c r="D75" s="20" t="s">
        <v>104</v>
      </c>
      <c r="E75" s="25">
        <f>(92200+2735)/E70</f>
        <v>4127.608695652174</v>
      </c>
      <c r="F75" s="5"/>
      <c r="G75" s="5">
        <f>E75+F75</f>
        <v>4127.608695652174</v>
      </c>
    </row>
    <row r="76" spans="1:7" ht="15.75" x14ac:dyDescent="0.25">
      <c r="A76" s="2"/>
      <c r="B76" s="63"/>
      <c r="C76" s="2"/>
      <c r="D76" s="66"/>
      <c r="E76" s="2"/>
      <c r="F76" s="2"/>
      <c r="G76" s="2"/>
    </row>
    <row r="77" spans="1:7" ht="15.75" x14ac:dyDescent="0.25">
      <c r="A77" s="64">
        <v>4</v>
      </c>
      <c r="B77" s="64" t="s">
        <v>62</v>
      </c>
      <c r="C77" s="2"/>
      <c r="D77" s="66"/>
      <c r="E77" s="2"/>
      <c r="F77" s="2"/>
      <c r="G77" s="2">
        <f t="shared" si="3"/>
        <v>0</v>
      </c>
    </row>
    <row r="78" spans="1:7" ht="48" x14ac:dyDescent="0.25">
      <c r="A78" s="57">
        <v>1</v>
      </c>
      <c r="B78" s="3" t="s">
        <v>129</v>
      </c>
      <c r="C78" s="2" t="s">
        <v>70</v>
      </c>
      <c r="D78" s="20" t="s">
        <v>130</v>
      </c>
      <c r="E78" s="6" t="s">
        <v>74</v>
      </c>
      <c r="F78" s="6" t="s">
        <v>74</v>
      </c>
      <c r="G78" s="6" t="s">
        <v>74</v>
      </c>
    </row>
    <row r="79" spans="1:7" ht="15.75" customHeight="1" x14ac:dyDescent="0.25">
      <c r="A79" s="63"/>
      <c r="B79" s="63"/>
      <c r="C79" s="2"/>
      <c r="D79" s="2"/>
      <c r="E79" s="2"/>
      <c r="F79" s="2"/>
      <c r="G79" s="2"/>
    </row>
    <row r="80" spans="1:7" ht="15.75" x14ac:dyDescent="0.25">
      <c r="A80" s="54"/>
    </row>
    <row r="81" spans="1:7" ht="15.75" x14ac:dyDescent="0.25">
      <c r="A81" s="54"/>
    </row>
    <row r="82" spans="1:7" ht="37.5" x14ac:dyDescent="0.3">
      <c r="A82" s="69"/>
      <c r="B82" s="70" t="s">
        <v>24</v>
      </c>
      <c r="C82" s="30"/>
      <c r="D82" s="71"/>
      <c r="E82" s="72"/>
      <c r="F82" s="108" t="s">
        <v>26</v>
      </c>
      <c r="G82" s="108"/>
    </row>
    <row r="83" spans="1:7" ht="15.75" x14ac:dyDescent="0.25">
      <c r="A83" s="73"/>
      <c r="B83" s="48"/>
      <c r="D83" s="74" t="s">
        <v>6</v>
      </c>
      <c r="F83" s="103" t="s">
        <v>16</v>
      </c>
      <c r="G83" s="103"/>
    </row>
    <row r="84" spans="1:7" ht="15.75" x14ac:dyDescent="0.25">
      <c r="A84" s="109" t="s">
        <v>5</v>
      </c>
      <c r="B84" s="109"/>
      <c r="C84" s="48"/>
      <c r="D84" s="48"/>
    </row>
    <row r="85" spans="1:7" ht="21.75" customHeight="1" x14ac:dyDescent="0.25">
      <c r="B85" s="75" t="s">
        <v>63</v>
      </c>
      <c r="C85" s="76"/>
      <c r="D85" s="48"/>
    </row>
    <row r="86" spans="1:7" ht="15.75" x14ac:dyDescent="0.25">
      <c r="B86" s="77" t="s">
        <v>64</v>
      </c>
      <c r="C86" s="48"/>
      <c r="D86" s="48"/>
    </row>
    <row r="87" spans="1:7" ht="15.75" x14ac:dyDescent="0.25">
      <c r="A87" s="78"/>
      <c r="B87" s="58"/>
      <c r="C87" s="48"/>
      <c r="D87" s="48"/>
    </row>
    <row r="88" spans="1:7" ht="15.75" x14ac:dyDescent="0.25">
      <c r="A88" s="79"/>
      <c r="B88" s="80"/>
      <c r="C88" s="76"/>
      <c r="D88" s="48"/>
    </row>
    <row r="89" spans="1:7" s="84" customFormat="1" ht="18.75" x14ac:dyDescent="0.3">
      <c r="A89" s="81"/>
      <c r="B89" s="82" t="s">
        <v>21</v>
      </c>
      <c r="C89" s="81"/>
      <c r="D89" s="82"/>
      <c r="E89" s="83"/>
      <c r="F89" s="108" t="s">
        <v>22</v>
      </c>
      <c r="G89" s="108"/>
    </row>
    <row r="90" spans="1:7" ht="15.75" x14ac:dyDescent="0.25">
      <c r="B90" s="77" t="s">
        <v>65</v>
      </c>
      <c r="C90" s="48"/>
      <c r="D90" s="74" t="s">
        <v>6</v>
      </c>
      <c r="F90" s="103" t="s">
        <v>16</v>
      </c>
      <c r="G90" s="103"/>
    </row>
    <row r="91" spans="1:7" ht="15.75" x14ac:dyDescent="0.25">
      <c r="B91" s="77"/>
      <c r="C91" s="48"/>
      <c r="D91" s="74"/>
      <c r="F91" s="85"/>
      <c r="G91" s="85"/>
    </row>
    <row r="92" spans="1:7" ht="18.75" x14ac:dyDescent="0.3">
      <c r="A92" s="86"/>
      <c r="B92" s="84" t="s">
        <v>66</v>
      </c>
    </row>
    <row r="93" spans="1:7" x14ac:dyDescent="0.25">
      <c r="B93" s="87" t="s">
        <v>67</v>
      </c>
    </row>
    <row r="94" spans="1:7" ht="18.75" x14ac:dyDescent="0.3">
      <c r="B94" s="88" t="s">
        <v>55</v>
      </c>
    </row>
  </sheetData>
  <mergeCells count="40">
    <mergeCell ref="B34:G34"/>
    <mergeCell ref="B35:G35"/>
    <mergeCell ref="B36:G36"/>
    <mergeCell ref="B37:G37"/>
    <mergeCell ref="B33:G33"/>
    <mergeCell ref="B38:G38"/>
    <mergeCell ref="F89:G89"/>
    <mergeCell ref="F90:G90"/>
    <mergeCell ref="A52:B52"/>
    <mergeCell ref="A59:B59"/>
    <mergeCell ref="B61:G61"/>
    <mergeCell ref="F82:G82"/>
    <mergeCell ref="F83:G83"/>
    <mergeCell ref="A84:B84"/>
    <mergeCell ref="B39:G39"/>
    <mergeCell ref="B40:G40"/>
    <mergeCell ref="B41:G41"/>
    <mergeCell ref="B54:D54"/>
    <mergeCell ref="I19:K19"/>
    <mergeCell ref="D17:E17"/>
    <mergeCell ref="I17:K17"/>
    <mergeCell ref="D18:E18"/>
    <mergeCell ref="E21:F21"/>
    <mergeCell ref="E20:F20"/>
    <mergeCell ref="F1:G3"/>
    <mergeCell ref="E5:G5"/>
    <mergeCell ref="E6:G6"/>
    <mergeCell ref="E7:G7"/>
    <mergeCell ref="E8:G8"/>
    <mergeCell ref="A12:G12"/>
    <mergeCell ref="A13:G13"/>
    <mergeCell ref="D16:E16"/>
    <mergeCell ref="B26:G26"/>
    <mergeCell ref="B31:G31"/>
    <mergeCell ref="B25:G25"/>
    <mergeCell ref="B27:G27"/>
    <mergeCell ref="B28:G28"/>
    <mergeCell ref="B29:G29"/>
    <mergeCell ref="B30:G30"/>
    <mergeCell ref="D19:E19"/>
  </mergeCells>
  <conditionalFormatting sqref="B73">
    <cfRule type="cellIs" dxfId="5" priority="16" stopIfTrue="1" operator="equal">
      <formula>$G72</formula>
    </cfRule>
  </conditionalFormatting>
  <conditionalFormatting sqref="B68">
    <cfRule type="cellIs" dxfId="4" priority="18" stopIfTrue="1" operator="equal">
      <formula>#REF!</formula>
    </cfRule>
  </conditionalFormatting>
  <conditionalFormatting sqref="A65">
    <cfRule type="cellIs" dxfId="3" priority="12" stopIfTrue="1" operator="equal">
      <formula>0</formula>
    </cfRule>
  </conditionalFormatting>
  <conditionalFormatting sqref="B65">
    <cfRule type="cellIs" dxfId="2" priority="10" stopIfTrue="1" operator="equal">
      <formula>$G64</formula>
    </cfRule>
  </conditionalFormatting>
  <conditionalFormatting sqref="B74:B75 B69:B70">
    <cfRule type="cellIs" dxfId="1" priority="9" stopIfTrue="1" operator="equal">
      <formula>#REF!</formula>
    </cfRule>
  </conditionalFormatting>
  <conditionalFormatting sqref="B78">
    <cfRule type="cellIs" dxfId="0" priority="33" stopIfTrue="1" operator="equal">
      <formula>$G79</formula>
    </cfRule>
  </conditionalFormatting>
  <pageMargins left="0.7" right="0.7" top="0.75" bottom="0.75" header="0.3" footer="0.3"/>
  <pageSetup paperSize="9" scale="59" orientation="landscape" r:id="rId1"/>
  <rowBreaks count="2" manualBreakCount="2">
    <brk id="41" max="6" man="1"/>
    <brk id="75" max="6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A82:B82</xm:sqref>
        </x14:dataValidation>
        <x14:dataValidation type="list" allowBlank="1" showInputMessage="1" showErrorMessage="1">
          <x14:formula1>
            <xm:f>дані!$B:$B</xm:f>
          </x14:formula1>
          <xm:sqref>F82:G82</xm:sqref>
        </x14:dataValidation>
        <x14:dataValidation type="list" allowBlank="1" showInputMessage="1" showErrorMessage="1">
          <x14:formula1>
            <xm:f>дані!$D:$D</xm:f>
          </x14:formula1>
          <xm:sqref>B89</xm:sqref>
        </x14:dataValidation>
        <x14:dataValidation type="list" allowBlank="1" showInputMessage="1" showErrorMessage="1">
          <x14:formula1>
            <xm:f>дані!$E:$E</xm:f>
          </x14:formula1>
          <xm:sqref>F89:G89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30" sqref="B30"/>
    </sheetView>
  </sheetViews>
  <sheetFormatPr defaultRowHeight="12.75" x14ac:dyDescent="0.2"/>
  <cols>
    <col min="1" max="1" width="18.85546875" customWidth="1"/>
    <col min="2" max="3" width="17.85546875" customWidth="1"/>
    <col min="4" max="4" width="12.42578125" customWidth="1"/>
    <col min="5" max="5" width="11.85546875" customWidth="1"/>
    <col min="6" max="6" width="15.140625" customWidth="1"/>
    <col min="7" max="7" width="14.42578125" customWidth="1"/>
  </cols>
  <sheetData>
    <row r="1" spans="1:7" s="24" customFormat="1" x14ac:dyDescent="0.2">
      <c r="A1" s="24" t="s">
        <v>105</v>
      </c>
      <c r="B1" s="24">
        <v>1010160</v>
      </c>
      <c r="C1" s="24">
        <v>1014081</v>
      </c>
      <c r="D1" s="24">
        <v>1014030</v>
      </c>
      <c r="E1" s="24">
        <v>1014040</v>
      </c>
      <c r="F1" s="24">
        <v>1014060</v>
      </c>
      <c r="G1" s="24">
        <v>1011100</v>
      </c>
    </row>
    <row r="2" spans="1:7" x14ac:dyDescent="0.2">
      <c r="A2" s="21" t="s">
        <v>76</v>
      </c>
      <c r="B2" s="26"/>
      <c r="C2" s="26"/>
      <c r="D2" s="26"/>
      <c r="E2" s="26"/>
      <c r="F2" s="26"/>
      <c r="G2" s="26"/>
    </row>
    <row r="3" spans="1:7" x14ac:dyDescent="0.2">
      <c r="A3" s="21" t="s">
        <v>77</v>
      </c>
      <c r="B3" s="26"/>
      <c r="C3" s="26"/>
      <c r="D3" s="26"/>
      <c r="E3" s="26"/>
      <c r="F3" s="26"/>
      <c r="G3" s="26"/>
    </row>
    <row r="4" spans="1:7" x14ac:dyDescent="0.2">
      <c r="A4" s="21" t="s">
        <v>78</v>
      </c>
      <c r="B4" s="26">
        <f>1500</f>
        <v>1500</v>
      </c>
      <c r="C4" s="26">
        <v>14300</v>
      </c>
      <c r="D4" s="26"/>
      <c r="E4" s="26"/>
      <c r="F4" s="26"/>
      <c r="G4" s="26"/>
    </row>
    <row r="5" spans="1:7" x14ac:dyDescent="0.2">
      <c r="A5" s="21" t="s">
        <v>79</v>
      </c>
      <c r="B5" s="26">
        <f>661.5+1390</f>
        <v>2051.5</v>
      </c>
      <c r="C5" s="26"/>
      <c r="D5" s="26"/>
      <c r="E5" s="26">
        <v>1026</v>
      </c>
      <c r="F5" s="26"/>
      <c r="G5" s="26"/>
    </row>
    <row r="6" spans="1:7" x14ac:dyDescent="0.2">
      <c r="A6" s="21" t="s">
        <v>80</v>
      </c>
      <c r="B6" s="26"/>
      <c r="C6" s="26">
        <f>12500+695</f>
        <v>13195</v>
      </c>
      <c r="D6" s="26">
        <v>1390</v>
      </c>
      <c r="E6" s="26">
        <v>1026</v>
      </c>
      <c r="F6" s="26">
        <v>2052</v>
      </c>
      <c r="G6" s="26">
        <v>5130</v>
      </c>
    </row>
    <row r="7" spans="1:7" x14ac:dyDescent="0.2">
      <c r="A7" s="21" t="s">
        <v>81</v>
      </c>
      <c r="B7" s="26">
        <f>662</f>
        <v>662</v>
      </c>
      <c r="C7" s="26">
        <v>331</v>
      </c>
      <c r="D7" s="26">
        <v>662</v>
      </c>
      <c r="E7" s="26"/>
      <c r="F7" s="26"/>
      <c r="G7" s="26"/>
    </row>
    <row r="8" spans="1:7" x14ac:dyDescent="0.2">
      <c r="A8" s="21" t="s">
        <v>82</v>
      </c>
      <c r="B8" s="26">
        <f>500</f>
        <v>500</v>
      </c>
      <c r="C8" s="26">
        <v>2000</v>
      </c>
      <c r="D8" s="26"/>
      <c r="E8" s="26"/>
      <c r="F8" s="26"/>
      <c r="G8" s="26"/>
    </row>
    <row r="9" spans="1:7" x14ac:dyDescent="0.2">
      <c r="A9" s="21" t="s">
        <v>83</v>
      </c>
      <c r="B9" s="26"/>
      <c r="C9" s="26">
        <v>12500</v>
      </c>
      <c r="D9" s="26"/>
      <c r="E9" s="26"/>
      <c r="F9" s="26"/>
      <c r="G9" s="26"/>
    </row>
    <row r="10" spans="1:7" x14ac:dyDescent="0.2">
      <c r="A10" s="21" t="s">
        <v>84</v>
      </c>
      <c r="B10" s="26"/>
      <c r="C10" s="26"/>
      <c r="D10" s="26"/>
      <c r="E10" s="26"/>
      <c r="F10" s="26">
        <v>2052</v>
      </c>
      <c r="G10" s="26"/>
    </row>
    <row r="11" spans="1:7" x14ac:dyDescent="0.2">
      <c r="A11" s="21" t="s">
        <v>85</v>
      </c>
      <c r="B11" s="26">
        <v>270</v>
      </c>
      <c r="C11" s="26">
        <v>12300</v>
      </c>
      <c r="D11" s="26"/>
      <c r="E11" s="26">
        <v>2052</v>
      </c>
      <c r="F11" s="26"/>
      <c r="G11" s="26"/>
    </row>
    <row r="12" spans="1:7" x14ac:dyDescent="0.2">
      <c r="A12" s="21" t="s">
        <v>86</v>
      </c>
      <c r="B12" s="26">
        <v>6637</v>
      </c>
      <c r="C12" s="26">
        <v>3100</v>
      </c>
      <c r="D12" s="26">
        <v>2052</v>
      </c>
      <c r="E12" s="26"/>
      <c r="F12" s="26"/>
      <c r="G12" s="26">
        <v>4104</v>
      </c>
    </row>
    <row r="13" spans="1:7" x14ac:dyDescent="0.2">
      <c r="A13" s="21" t="s">
        <v>87</v>
      </c>
      <c r="B13" s="26">
        <v>1700</v>
      </c>
      <c r="C13" s="26"/>
      <c r="D13" s="26">
        <v>1700</v>
      </c>
      <c r="E13" s="26">
        <v>1700</v>
      </c>
      <c r="F13" s="26">
        <v>1700</v>
      </c>
      <c r="G13" s="26">
        <v>3400</v>
      </c>
    </row>
    <row r="15" spans="1:7" x14ac:dyDescent="0.2">
      <c r="A15" s="10" t="s">
        <v>75</v>
      </c>
      <c r="B15" s="10">
        <f>SUM(B2:B13)</f>
        <v>13320.5</v>
      </c>
      <c r="C15" s="10">
        <f t="shared" ref="C15:G15" si="0">SUM(C2:C13)</f>
        <v>57726</v>
      </c>
      <c r="D15" s="10">
        <f t="shared" si="0"/>
        <v>5804</v>
      </c>
      <c r="E15" s="10">
        <f t="shared" si="0"/>
        <v>5804</v>
      </c>
      <c r="F15" s="10">
        <f t="shared" si="0"/>
        <v>5804</v>
      </c>
      <c r="G15" s="10">
        <f t="shared" si="0"/>
        <v>12634</v>
      </c>
    </row>
    <row r="18" spans="1:7" s="24" customFormat="1" x14ac:dyDescent="0.2">
      <c r="A18" s="24" t="s">
        <v>106</v>
      </c>
      <c r="B18" s="24">
        <v>1010160</v>
      </c>
      <c r="C18" s="24">
        <v>1014081</v>
      </c>
      <c r="D18" s="24">
        <v>1014030</v>
      </c>
      <c r="E18" s="24">
        <v>1014040</v>
      </c>
      <c r="F18" s="24">
        <v>1014060</v>
      </c>
      <c r="G18" s="24">
        <v>1011100</v>
      </c>
    </row>
    <row r="19" spans="1:7" x14ac:dyDescent="0.2">
      <c r="A19" s="21" t="s">
        <v>76</v>
      </c>
      <c r="B19" s="26"/>
      <c r="C19" s="26"/>
      <c r="D19" s="26"/>
      <c r="E19" s="26"/>
      <c r="F19" s="26"/>
      <c r="G19" s="26"/>
    </row>
    <row r="20" spans="1:7" x14ac:dyDescent="0.2">
      <c r="A20" s="21" t="s">
        <v>77</v>
      </c>
      <c r="B20" s="26"/>
      <c r="C20" s="26"/>
      <c r="D20" s="26">
        <v>16697</v>
      </c>
      <c r="E20" s="26"/>
      <c r="F20" s="26"/>
      <c r="G20" s="26"/>
    </row>
    <row r="21" spans="1:7" x14ac:dyDescent="0.2">
      <c r="A21" s="21" t="s">
        <v>78</v>
      </c>
      <c r="B21" s="26">
        <v>12000</v>
      </c>
      <c r="C21" s="26"/>
      <c r="D21" s="26"/>
      <c r="E21" s="26">
        <v>16200</v>
      </c>
      <c r="F21" s="26"/>
      <c r="G21" s="26">
        <v>16600</v>
      </c>
    </row>
    <row r="22" spans="1:7" x14ac:dyDescent="0.2">
      <c r="A22" s="21" t="s">
        <v>79</v>
      </c>
      <c r="B22" s="26"/>
      <c r="C22" s="26"/>
      <c r="D22" s="26"/>
      <c r="E22" s="26"/>
      <c r="F22" s="26"/>
      <c r="G22" s="26"/>
    </row>
    <row r="23" spans="1:7" x14ac:dyDescent="0.2">
      <c r="A23" s="21" t="s">
        <v>80</v>
      </c>
      <c r="B23" s="26"/>
      <c r="C23" s="26"/>
      <c r="D23" s="26"/>
      <c r="E23" s="26"/>
      <c r="F23" s="26"/>
      <c r="G23" s="26"/>
    </row>
    <row r="24" spans="1:7" x14ac:dyDescent="0.2">
      <c r="A24" s="21" t="s">
        <v>81</v>
      </c>
      <c r="B24" s="26"/>
      <c r="C24" s="26"/>
      <c r="D24" s="26"/>
      <c r="E24" s="26"/>
      <c r="F24" s="26"/>
      <c r="G24" s="26"/>
    </row>
    <row r="25" spans="1:7" x14ac:dyDescent="0.2">
      <c r="A25" s="21" t="s">
        <v>82</v>
      </c>
      <c r="B25" s="26"/>
      <c r="C25" s="26"/>
      <c r="D25" s="26"/>
      <c r="E25" s="26"/>
      <c r="F25" s="26"/>
      <c r="G25" s="26"/>
    </row>
    <row r="26" spans="1:7" x14ac:dyDescent="0.2">
      <c r="A26" s="21" t="s">
        <v>83</v>
      </c>
      <c r="B26" s="26"/>
      <c r="C26" s="26"/>
      <c r="D26" s="26"/>
      <c r="E26" s="26"/>
      <c r="F26" s="26"/>
      <c r="G26" s="26"/>
    </row>
    <row r="27" spans="1:7" x14ac:dyDescent="0.2">
      <c r="A27" s="21" t="s">
        <v>84</v>
      </c>
      <c r="B27" s="26"/>
      <c r="C27" s="26"/>
      <c r="D27" s="26"/>
      <c r="E27" s="26"/>
      <c r="F27" s="26"/>
      <c r="G27" s="26"/>
    </row>
    <row r="28" spans="1:7" x14ac:dyDescent="0.2">
      <c r="A28" s="21" t="s">
        <v>85</v>
      </c>
      <c r="B28" s="26"/>
      <c r="C28" s="26"/>
      <c r="D28" s="26"/>
      <c r="E28" s="26"/>
      <c r="F28" s="26"/>
      <c r="G28" s="26"/>
    </row>
    <row r="29" spans="1:7" x14ac:dyDescent="0.2">
      <c r="A29" s="21" t="s">
        <v>86</v>
      </c>
      <c r="B29" s="26"/>
      <c r="C29" s="26"/>
      <c r="D29" s="26"/>
      <c r="E29" s="26"/>
      <c r="F29" s="26"/>
      <c r="G29" s="26"/>
    </row>
    <row r="30" spans="1:7" x14ac:dyDescent="0.2">
      <c r="A30" s="21" t="s">
        <v>87</v>
      </c>
      <c r="B30" s="26"/>
      <c r="C30" s="26"/>
      <c r="D30" s="26"/>
      <c r="E30" s="26"/>
      <c r="F30" s="26"/>
      <c r="G30" s="26"/>
    </row>
    <row r="32" spans="1:7" x14ac:dyDescent="0.2">
      <c r="A32" s="22" t="s">
        <v>75</v>
      </c>
      <c r="B32" s="22">
        <f>SUM(B19:B30)</f>
        <v>12000</v>
      </c>
      <c r="C32" s="22">
        <f t="shared" ref="C32:G32" si="1">SUM(C19:C30)</f>
        <v>0</v>
      </c>
      <c r="D32" s="22">
        <f t="shared" si="1"/>
        <v>16697</v>
      </c>
      <c r="E32" s="22">
        <f t="shared" si="1"/>
        <v>16200</v>
      </c>
      <c r="F32" s="22">
        <f t="shared" si="1"/>
        <v>0</v>
      </c>
      <c r="G32" s="22">
        <f t="shared" si="1"/>
        <v>16600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4"/>
  <sheetViews>
    <sheetView topLeftCell="A31" workbookViewId="0">
      <selection activeCell="I49" sqref="I49"/>
    </sheetView>
  </sheetViews>
  <sheetFormatPr defaultRowHeight="12.75" x14ac:dyDescent="0.2"/>
  <cols>
    <col min="1" max="1" width="11.42578125" customWidth="1"/>
    <col min="2" max="2" width="59" style="1" customWidth="1"/>
  </cols>
  <sheetData>
    <row r="2" spans="1:3" x14ac:dyDescent="0.2">
      <c r="A2" s="8">
        <v>1010160</v>
      </c>
      <c r="B2" s="9" t="s">
        <v>96</v>
      </c>
      <c r="C2" s="8" t="s">
        <v>97</v>
      </c>
    </row>
    <row r="3" spans="1:3" ht="51" x14ac:dyDescent="0.2">
      <c r="B3" s="1" t="s">
        <v>98</v>
      </c>
      <c r="C3">
        <v>1</v>
      </c>
    </row>
    <row r="4" spans="1:3" x14ac:dyDescent="0.2">
      <c r="B4" s="1" t="s">
        <v>99</v>
      </c>
      <c r="C4">
        <v>1</v>
      </c>
    </row>
    <row r="5" spans="1:3" ht="25.5" x14ac:dyDescent="0.2">
      <c r="B5" s="1" t="s">
        <v>100</v>
      </c>
      <c r="C5">
        <v>1</v>
      </c>
    </row>
    <row r="6" spans="1:3" x14ac:dyDescent="0.2">
      <c r="B6" s="1" t="s">
        <v>101</v>
      </c>
      <c r="C6">
        <v>1</v>
      </c>
    </row>
    <row r="9" spans="1:3" x14ac:dyDescent="0.2">
      <c r="A9" s="8" t="s">
        <v>102</v>
      </c>
      <c r="B9" s="9"/>
      <c r="C9" s="8">
        <f>SUM(C3:C8)</f>
        <v>4</v>
      </c>
    </row>
    <row r="12" spans="1:3" x14ac:dyDescent="0.2">
      <c r="A12" s="10">
        <v>1014081</v>
      </c>
      <c r="B12" s="11" t="s">
        <v>96</v>
      </c>
      <c r="C12" s="10" t="s">
        <v>97</v>
      </c>
    </row>
    <row r="13" spans="1:3" ht="51" x14ac:dyDescent="0.2">
      <c r="B13" s="1" t="s">
        <v>98</v>
      </c>
      <c r="C13">
        <v>1</v>
      </c>
    </row>
    <row r="14" spans="1:3" x14ac:dyDescent="0.2">
      <c r="B14" s="1" t="s">
        <v>99</v>
      </c>
      <c r="C14">
        <v>1</v>
      </c>
    </row>
    <row r="15" spans="1:3" ht="25.5" x14ac:dyDescent="0.2">
      <c r="B15" s="1" t="s">
        <v>100</v>
      </c>
      <c r="C15">
        <v>1</v>
      </c>
    </row>
    <row r="18" spans="1:3" x14ac:dyDescent="0.2">
      <c r="A18" s="10" t="s">
        <v>102</v>
      </c>
      <c r="B18" s="11"/>
      <c r="C18" s="10">
        <f>SUM(C13:C17)</f>
        <v>3</v>
      </c>
    </row>
    <row r="21" spans="1:3" x14ac:dyDescent="0.2">
      <c r="A21" s="12">
        <v>1014030</v>
      </c>
      <c r="B21" s="13" t="s">
        <v>96</v>
      </c>
      <c r="C21" s="12" t="s">
        <v>97</v>
      </c>
    </row>
    <row r="22" spans="1:3" ht="51" x14ac:dyDescent="0.2">
      <c r="B22" s="1" t="s">
        <v>98</v>
      </c>
      <c r="C22">
        <v>1</v>
      </c>
    </row>
    <row r="23" spans="1:3" x14ac:dyDescent="0.2">
      <c r="B23" s="1" t="s">
        <v>99</v>
      </c>
      <c r="C23">
        <v>1</v>
      </c>
    </row>
    <row r="24" spans="1:3" x14ac:dyDescent="0.2">
      <c r="B24" s="1" t="s">
        <v>103</v>
      </c>
      <c r="C24">
        <v>1</v>
      </c>
    </row>
    <row r="27" spans="1:3" x14ac:dyDescent="0.2">
      <c r="A27" s="12" t="s">
        <v>102</v>
      </c>
      <c r="B27" s="13"/>
      <c r="C27" s="12">
        <f>SUM(C22:C26)</f>
        <v>3</v>
      </c>
    </row>
    <row r="30" spans="1:3" x14ac:dyDescent="0.2">
      <c r="A30" s="14">
        <v>1014040</v>
      </c>
      <c r="B30" s="15" t="s">
        <v>96</v>
      </c>
      <c r="C30" s="14" t="s">
        <v>97</v>
      </c>
    </row>
    <row r="31" spans="1:3" ht="51" x14ac:dyDescent="0.2">
      <c r="B31" s="1" t="s">
        <v>98</v>
      </c>
      <c r="C31">
        <v>1</v>
      </c>
    </row>
    <row r="32" spans="1:3" x14ac:dyDescent="0.2">
      <c r="B32" s="1" t="s">
        <v>99</v>
      </c>
      <c r="C32">
        <v>1</v>
      </c>
    </row>
    <row r="36" spans="1:3" x14ac:dyDescent="0.2">
      <c r="A36" s="14" t="s">
        <v>102</v>
      </c>
      <c r="B36" s="15"/>
      <c r="C36" s="14">
        <f>SUM(C31:C35)</f>
        <v>2</v>
      </c>
    </row>
    <row r="39" spans="1:3" x14ac:dyDescent="0.2">
      <c r="A39" s="16">
        <v>1014060</v>
      </c>
      <c r="B39" s="17" t="s">
        <v>96</v>
      </c>
      <c r="C39" s="16" t="s">
        <v>97</v>
      </c>
    </row>
    <row r="40" spans="1:3" ht="51" x14ac:dyDescent="0.2">
      <c r="B40" s="1" t="s">
        <v>98</v>
      </c>
      <c r="C40">
        <v>1</v>
      </c>
    </row>
    <row r="41" spans="1:3" x14ac:dyDescent="0.2">
      <c r="B41" s="1" t="s">
        <v>99</v>
      </c>
      <c r="C41">
        <v>1</v>
      </c>
    </row>
    <row r="45" spans="1:3" x14ac:dyDescent="0.2">
      <c r="A45" s="16" t="s">
        <v>102</v>
      </c>
      <c r="B45" s="17"/>
      <c r="C45" s="16">
        <f>SUM(C40:C44)</f>
        <v>2</v>
      </c>
    </row>
    <row r="48" spans="1:3" x14ac:dyDescent="0.2">
      <c r="A48" s="18">
        <v>1014060</v>
      </c>
      <c r="B48" s="19" t="s">
        <v>96</v>
      </c>
      <c r="C48" s="18" t="s">
        <v>97</v>
      </c>
    </row>
    <row r="49" spans="1:3" ht="51" x14ac:dyDescent="0.2">
      <c r="B49" s="1" t="s">
        <v>98</v>
      </c>
      <c r="C49">
        <v>1</v>
      </c>
    </row>
    <row r="50" spans="1:3" x14ac:dyDescent="0.2">
      <c r="B50" s="1" t="s">
        <v>99</v>
      </c>
      <c r="C50">
        <v>1</v>
      </c>
    </row>
    <row r="54" spans="1:3" x14ac:dyDescent="0.2">
      <c r="A54" s="18" t="s">
        <v>102</v>
      </c>
      <c r="B54" s="19"/>
      <c r="C54" s="18">
        <f>SUM(C49:C53)</f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дані</vt:lpstr>
      <vt:lpstr>1017520</vt:lpstr>
      <vt:lpstr>касові</vt:lpstr>
      <vt:lpstr>заходи</vt:lpstr>
      <vt:lpstr>'1017520'!Область_печати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2020-12-22T14:27:58Z</cp:lastPrinted>
  <dcterms:created xsi:type="dcterms:W3CDTF">2016-08-15T09:54:21Z</dcterms:created>
  <dcterms:modified xsi:type="dcterms:W3CDTF">2020-12-28T08:04:15Z</dcterms:modified>
</cp:coreProperties>
</file>