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45" yWindow="-45" windowWidth="17085" windowHeight="7590" firstSheet="1" activeTab="1"/>
  </bookViews>
  <sheets>
    <sheet name="дані" sheetId="3" state="hidden" r:id="rId1"/>
    <sheet name="1014030" sheetId="4" r:id="rId2"/>
    <sheet name="касові" sheetId="6" state="hidden" r:id="rId3"/>
  </sheets>
  <calcPr calcId="144525"/>
</workbook>
</file>

<file path=xl/calcChain.xml><?xml version="1.0" encoding="utf-8"?>
<calcChain xmlns="http://schemas.openxmlformats.org/spreadsheetml/2006/main">
  <c r="E84" i="4" l="1"/>
  <c r="C41" i="4" l="1"/>
  <c r="F79" i="4" l="1"/>
  <c r="F74" i="4" l="1"/>
  <c r="F80" i="4" s="1"/>
  <c r="F69" i="4" l="1"/>
  <c r="F83" i="4" l="1"/>
  <c r="G79" i="4"/>
  <c r="E50" i="4" l="1"/>
  <c r="D50" i="4"/>
  <c r="C50" i="4"/>
  <c r="B14" i="6" l="1"/>
  <c r="F85" i="4" l="1"/>
  <c r="G74" i="4"/>
  <c r="E42" i="4"/>
  <c r="G80" i="4" l="1"/>
  <c r="G64" i="4"/>
  <c r="G65" i="4"/>
  <c r="G66" i="4"/>
  <c r="G67" i="4"/>
  <c r="G68" i="4"/>
  <c r="G69" i="4"/>
  <c r="G70" i="4"/>
  <c r="G71" i="4"/>
  <c r="G72" i="4"/>
  <c r="G73" i="4"/>
  <c r="A64" i="4" l="1"/>
  <c r="A65" i="4" s="1"/>
  <c r="A66" i="4" s="1"/>
  <c r="A67" i="4" s="1"/>
  <c r="A68" i="4" s="1"/>
  <c r="A69" i="4" s="1"/>
  <c r="A70" i="4" s="1"/>
  <c r="A71" i="4" s="1"/>
  <c r="A72" i="4" s="1"/>
  <c r="A73" i="4" s="1"/>
  <c r="A74" i="4" s="1"/>
  <c r="G58" i="4"/>
  <c r="G59" i="4"/>
  <c r="G60" i="4"/>
  <c r="E57" i="4"/>
  <c r="E77" i="4" s="1"/>
  <c r="G57" i="4" l="1"/>
  <c r="G77" i="4" s="1"/>
  <c r="A57" i="4"/>
  <c r="A58" i="4" s="1"/>
  <c r="A59" i="4" s="1"/>
  <c r="A60" i="4" s="1"/>
  <c r="A84" i="4" l="1"/>
  <c r="A85" i="4" s="1"/>
  <c r="G83" i="4"/>
  <c r="G84" i="4"/>
  <c r="G85" i="4"/>
  <c r="A78" i="4"/>
  <c r="A79" i="4" s="1"/>
  <c r="A80" i="4" s="1"/>
  <c r="G63" i="4"/>
  <c r="G82" i="4"/>
  <c r="G56" i="4"/>
  <c r="E41" i="4"/>
  <c r="E43" i="4" s="1"/>
  <c r="G78" i="4" s="1"/>
  <c r="D43" i="4"/>
  <c r="F78" i="4" s="1"/>
  <c r="C43" i="4"/>
  <c r="E78" i="4" s="1"/>
  <c r="C22" i="4" l="1"/>
  <c r="C21" i="4"/>
  <c r="C20" i="4"/>
</calcChain>
</file>

<file path=xl/sharedStrings.xml><?xml version="1.0" encoding="utf-8"?>
<sst xmlns="http://schemas.openxmlformats.org/spreadsheetml/2006/main" count="215" uniqueCount="136">
  <si>
    <t>ЗАТВЕРДЖЕНО</t>
  </si>
  <si>
    <t>Наказ / розпорядчий документ</t>
  </si>
  <si>
    <t>(найменування відповідального виконавця)</t>
  </si>
  <si>
    <t>Джерело інформації</t>
  </si>
  <si>
    <t>Одиниця виміру</t>
  </si>
  <si>
    <t>ПОГОДЖЕНО:</t>
  </si>
  <si>
    <t>(підпис)</t>
  </si>
  <si>
    <t>(найменування головного розпорядника коштів місцевого бюджету)</t>
  </si>
  <si>
    <t>гривень.</t>
  </si>
  <si>
    <t>Завдання</t>
  </si>
  <si>
    <t>Напрями використання бюджетних коштів</t>
  </si>
  <si>
    <t>Усього</t>
  </si>
  <si>
    <t>Загальний фонд</t>
  </si>
  <si>
    <t>Спеціальний фонд</t>
  </si>
  <si>
    <t>Найменування місцевої / регіональної програми</t>
  </si>
  <si>
    <t>Ціль державної політики</t>
  </si>
  <si>
    <t>(ініціали/ініціал, прізвище)</t>
  </si>
  <si>
    <t>од.</t>
  </si>
  <si>
    <t>грн.</t>
  </si>
  <si>
    <t>гривень</t>
  </si>
  <si>
    <t>Управління культури і туризму Ніжинської міської ради</t>
  </si>
  <si>
    <t xml:space="preserve">Начальник  фінансового управління </t>
  </si>
  <si>
    <t>Л.В. Писаренко</t>
  </si>
  <si>
    <t>А.В.Купрій</t>
  </si>
  <si>
    <t xml:space="preserve">Начальник управління культури і туризму  Ніжинської міської ради         </t>
  </si>
  <si>
    <t xml:space="preserve">Заступник начальника управління культури і туризму  Ніжинської міської ради         </t>
  </si>
  <si>
    <t>Т.Ф.Бассак</t>
  </si>
  <si>
    <t>ЗАТВЕРДЖЕНО
Наказ Міністерства фінансів України 
26 серпня 2014 року № 836
(у редакції наказу Міністерства фінансів України від  29 грудня 2018 року № 1209)</t>
  </si>
  <si>
    <t>Паспорт</t>
  </si>
  <si>
    <t xml:space="preserve">1. </t>
  </si>
  <si>
    <t>(код Типової відомчої класифікації видатків та кредитування місцевого бюджету)</t>
  </si>
  <si>
    <t>(код за ЄДРПОУ)</t>
  </si>
  <si>
    <t xml:space="preserve">2. </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</si>
  <si>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</si>
  <si>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</si>
  <si>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</si>
  <si>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</si>
  <si>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</si>
  <si>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</si>
  <si>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</si>
  <si>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4.</t>
  </si>
  <si>
    <t>5.</t>
  </si>
  <si>
    <t>6.</t>
  </si>
  <si>
    <t>Цілі державної політики, на досягнення яких спрямована реалізація бюджетної програми</t>
  </si>
  <si>
    <t>N з/п</t>
  </si>
  <si>
    <t>7.</t>
  </si>
  <si>
    <t>8.</t>
  </si>
  <si>
    <t>Завдання бюджетної програми</t>
  </si>
  <si>
    <t>9.</t>
  </si>
  <si>
    <t>10.</t>
  </si>
  <si>
    <t>Перелік місцевих / регіональних програм, що виконуються у складі бюджетної програми:</t>
  </si>
  <si>
    <t>(грн)</t>
  </si>
  <si>
    <t>11.</t>
  </si>
  <si>
    <t>Результативні показники бюджетної програми:</t>
  </si>
  <si>
    <t>Показник</t>
  </si>
  <si>
    <t>М. П.</t>
  </si>
  <si>
    <t>бюджетної програми місцевого бюджету на 2020  рік</t>
  </si>
  <si>
    <t>Обсяг бюджетних призначень / бюджетних асигнувань -</t>
  </si>
  <si>
    <t xml:space="preserve">Підстави для виконання бюджетної програми: </t>
  </si>
  <si>
    <t>ЗАТРАТ</t>
  </si>
  <si>
    <t>ПРОДУКТУ</t>
  </si>
  <si>
    <t>ЕФЕКТИВНОСТІ</t>
  </si>
  <si>
    <t>ЯКОСТІ</t>
  </si>
  <si>
    <t>Фінансове управління Ніжинської міської ради</t>
  </si>
  <si>
    <t>(назва місцевого фінансового органу)</t>
  </si>
  <si>
    <t>(керівник місцевого фінансового органу /
заступник керівника місцевого фінансового
органу)</t>
  </si>
  <si>
    <t>__________________________________2020 р.</t>
  </si>
  <si>
    <t>(дата погодження)</t>
  </si>
  <si>
    <t>Заступник начальника  фінансового управління - начальник бюджетного відділу Ніжинської міської ради</t>
  </si>
  <si>
    <t>М.Б. Фурса</t>
  </si>
  <si>
    <t>Мережа</t>
  </si>
  <si>
    <t>Штатний розпис</t>
  </si>
  <si>
    <t>відс.</t>
  </si>
  <si>
    <t>4030</t>
  </si>
  <si>
    <t>0824</t>
  </si>
  <si>
    <t>Забезпечення діяльності бібліотек</t>
  </si>
  <si>
    <t>Основою бібліотечної справи є реалізація прав громадян на бібліотечне обслуговування, загальної доступності до інформації та культурних цінностей, що збираються, зберігаються, надаються в тимчасове користування бібліотеками</t>
  </si>
  <si>
    <r>
      <t xml:space="preserve">Мета бюджетної програми   </t>
    </r>
    <r>
      <rPr>
        <b/>
        <u/>
        <sz val="11"/>
        <color theme="1"/>
        <rFont val="Times New Roman"/>
        <family val="1"/>
        <charset val="204"/>
      </rPr>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r>
  </si>
  <si>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ними</t>
  </si>
  <si>
    <t xml:space="preserve">гривень, </t>
  </si>
  <si>
    <t>у тому числі загального фонду -</t>
  </si>
  <si>
    <t xml:space="preserve"> та спеціального фонду -</t>
  </si>
  <si>
    <t>Кількість установ (бібліотек),</t>
  </si>
  <si>
    <t>Середнє число окладів (ставок) - усього</t>
  </si>
  <si>
    <t>середнє число окладів (ставок) керівних працівників</t>
  </si>
  <si>
    <t>середнє число окладів (ставок) спеціалістів</t>
  </si>
  <si>
    <t xml:space="preserve">середнє число окладів (ставок) обслуговуючого та технічного персоналу </t>
  </si>
  <si>
    <t>Число читачів</t>
  </si>
  <si>
    <t>Бібліотечний фонд</t>
  </si>
  <si>
    <t>Бібліотечний фонд, в т.ч. книги</t>
  </si>
  <si>
    <t>Поповнення бібліотечного фонду</t>
  </si>
  <si>
    <t>Поповнення бібліотечного фонду, в т. ч. книги</t>
  </si>
  <si>
    <t>Списання бібліотечного фонду</t>
  </si>
  <si>
    <t>Списання бібліотечного фонду, в т. ч. книги</t>
  </si>
  <si>
    <t>Кількість книговидач</t>
  </si>
  <si>
    <t>тис.чол.</t>
  </si>
  <si>
    <t>тис. примірників</t>
  </si>
  <si>
    <t>тис.грн.</t>
  </si>
  <si>
    <t>Форма №6 НК</t>
  </si>
  <si>
    <t>-</t>
  </si>
  <si>
    <t>Кількість книговидач на одного працівника (ставку),</t>
  </si>
  <si>
    <t>Середні затрати на обслуговування одного читача</t>
  </si>
  <si>
    <t>Кількість книговидач/Середнє число окладів (ставок) - усього</t>
  </si>
  <si>
    <t>Кошторис без кредиторської заборгованості/ Число читачів</t>
  </si>
  <si>
    <t>Поповнення бібліотечного фонду (тис. грн.) /Поповнення бібліотечного фонду(тис прим.)</t>
  </si>
  <si>
    <t>Динаміка поповнення бібліотечного фонду в плановому періоді відповідно до фактичного показника попереднього періоду</t>
  </si>
  <si>
    <t>Динаміка збільшення кількості книговидач у плановому періоді відповідно до фактичного показника попереднього періоду</t>
  </si>
  <si>
    <t>Придбання предметів довгострокового використання</t>
  </si>
  <si>
    <t>Кількість предметів довгострокового використання</t>
  </si>
  <si>
    <t>Середня вартість одиниці предметів довгострокового користування</t>
  </si>
  <si>
    <t>Відсоток виконання плану з придбання предметів довгострокового використання</t>
  </si>
  <si>
    <t>Касові видатки на звітний період/плановий обсяг видатків на звітний період *100</t>
  </si>
  <si>
    <t>Обсяг видатків на зазначені цілі/кількість предметів довгострокового використання</t>
  </si>
  <si>
    <t>на 01.01.21</t>
  </si>
  <si>
    <t>Потреба</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</si>
  <si>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</si>
  <si>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</si>
  <si>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</si>
  <si>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</si>
  <si>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</si>
  <si>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</si>
  <si>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</si>
  <si>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</si>
  <si>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</si>
  <si>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</si>
  <si>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</si>
  <si>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</si>
  <si>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Міська програма забезпечення пожежної безпеки Ніжинської міської об’єднаної   територіальної громади на 2020 рік</t>
  </si>
  <si>
    <t xml:space="preserve">(найменування головного розпорядника коштів місцевого бюджету)          </t>
  </si>
  <si>
    <t xml:space="preserve">  </t>
  </si>
  <si>
    <t>Середні витрати на придбання одного примірника бібліотечного фонду</t>
  </si>
  <si>
    <t>(Поповнення бібліотечного фонду (тис. прим.) відповідного року/ фактичний показник минулого року 90,13)*100-100</t>
  </si>
  <si>
    <t>(Кількість книговидач відповідного року/ фактичний показник минулого року (397880)*100-100 (-0,1)</t>
  </si>
  <si>
    <t>Конституція України, Бюджетний Кодекс України, Закон України "Про бібліотеки і бібліотечну справу", Закон України "Про інформацію", Указ Президента "Про невідкладні заходи щодо розвитку бібліотек України",  Наказ МФУ від 26.08.2014 р. № 836 «Про деякі питання запровадження ПЦМ, складання та виконання місцевих бюджетів», Рішення Ніжинської міської ради 7 скликання від 24.12.2019 року № 7-65/2019, Рішення Ніжинської міської ради 7 скликання від 24.12.2019 року № 8-65/2019, Рiшення Ніжинської  міської ради 7 скликання вiд 26.02.2020 року №18-68/2020, Рiшення Нiжинської мiської ради 7 скликання  № 1-78/2020   вiд 18.09.2020 року, Рiшення Нiжинської мiської ради 7 скликання  № 1-81/2020   вiд 22.10.2020 року, Рiшення Нiжинської мiської ради 8 скликання  № 2-2/2020   вiд 27.11.2020 року, Рішення Ніжинської міської ради 8 скликання від 15.12.2020 року № 5-3/2020, Рiшення Нiжинської мiської ради 8 скликання  № 8-4/2020   вiд 24.12.2020 року.</t>
  </si>
  <si>
    <t>№ 05</t>
  </si>
  <si>
    <t>06 січня 2021р.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</si>
</sst>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x14ac:knownFonts="1">
    <font>
      <sz val="10"/>
      <name val="Arial Cyr"/>
      <charset val="204"/>
    </font>
    <font>
      <sz val="11"/>
      <color theme="1"/>
      <name val="Times New Roman"/>
      <family val="1"/>
      <charset val="204"/>
    </font>
    <font>
      <sz val="8"/>
      <color theme="1"/>
      <name val="Times New Roman"/>
      <family val="1"/>
      <charset val="204"/>
    </font>
    <font>
      <sz val="12"/>
      <color rgb="FF000000"/>
      <name val="Times New Roman"/>
      <family val="1"/>
      <charset val="204"/>
    </font>
    <font>
      <sz val="8"/>
      <color rgb="FF000000"/>
      <name val="Times New Roman"/>
      <family val="1"/>
      <charset val="204"/>
    </font>
    <font>
      <b/>
      <sz val="12"/>
      <color rgb="FF000000"/>
      <name val="Times New Roman"/>
      <family val="1"/>
      <charset val="204"/>
    </font>
    <font>
      <b/>
      <sz val="11"/>
      <color theme="1"/>
      <name val="Times New Roman"/>
      <family val="1"/>
      <charset val="204"/>
    </font>
    <font>
      <sz val="9"/>
      <color theme="1"/>
      <name val="Times New Roman"/>
      <family val="1"/>
      <charset val="204"/>
    </font>
    <font>
      <b/>
      <sz val="7.5"/>
      <color rgb="FF000000"/>
      <name val="Times New Roman"/>
      <family val="1"/>
      <charset val="204"/>
    </font>
    <font>
      <sz val="16"/>
      <color theme="1"/>
      <name val="Times New Roman"/>
      <family val="1"/>
      <charset val="204"/>
    </font>
    <font>
      <sz val="14"/>
      <color rgb="FF000000"/>
      <name val="Times New Roman"/>
      <family val="1"/>
      <charset val="204"/>
    </font>
    <font>
      <b/>
      <sz val="16"/>
      <color rgb="FF000000"/>
      <name val="Times New Roman"/>
      <family val="1"/>
      <charset val="204"/>
    </font>
    <font>
      <sz val="12"/>
      <color theme="1"/>
      <name val="Times New Roman"/>
      <family val="1"/>
      <charset val="204"/>
    </font>
    <font>
      <sz val="14"/>
      <color theme="1"/>
      <name val="Times New Roman"/>
      <family val="1"/>
      <charset val="204"/>
    </font>
    <font>
      <b/>
      <u/>
      <sz val="11"/>
      <color theme="1"/>
      <name val="Times New Roman"/>
      <family val="1"/>
      <charset val="204"/>
    </font>
    <font>
      <b/>
      <sz val="14"/>
      <color theme="1"/>
      <name val="Times New Roman"/>
      <family val="1"/>
      <charset val="204"/>
    </font>
    <font>
      <b/>
      <sz val="14"/>
      <color rgb="FF000000"/>
      <name val="Times New Roman"/>
      <family val="1"/>
      <charset val="204"/>
    </font>
    <font>
      <sz val="10"/>
      <color rgb="FF000000"/>
      <name val="Times New Roman"/>
      <family val="1"/>
      <charset val="204"/>
    </font>
    <font>
      <sz val="10"/>
      <name val="Times New Roman"/>
      <family val="1"/>
      <charset val="204"/>
    </font>
    <font>
      <sz val="12"/>
      <name val="Times New Roman"/>
      <family val="1"/>
      <charset val="204"/>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8">
    <xf numFmtId="0" fontId="0" fillId="0" borderId="0" xfId="0"/>
    <xf numFmtId="0" fontId="0" fillId="0" borderId="0" xfId="0" applyAlignment="1">
      <alignment wrapText="1"/>
    </xf>
    <xf numFmtId="0" fontId="19" fillId="0" borderId="4" xfId="0" applyNumberFormat="1" applyFont="1" applyFill="1" applyBorder="1" applyAlignment="1">
      <alignment vertical="top" wrapText="1"/>
    </xf>
    <xf numFmtId="0" fontId="19" fillId="0" borderId="4" xfId="0" applyNumberFormat="1" applyFont="1" applyFill="1" applyBorder="1" applyAlignment="1">
      <alignment horizontal="center" vertical="center" wrapText="1"/>
    </xf>
    <xf numFmtId="49" fontId="19" fillId="0" borderId="4" xfId="0" applyNumberFormat="1" applyFont="1" applyFill="1" applyBorder="1" applyAlignment="1">
      <alignment vertical="top" wrapText="1"/>
    </xf>
    <xf numFmtId="0" fontId="18" fillId="0" borderId="4" xfId="0" applyNumberFormat="1" applyFont="1" applyFill="1" applyBorder="1" applyAlignment="1">
      <alignment horizontal="center" vertical="top" wrapText="1"/>
    </xf>
    <xf numFmtId="0" fontId="0" fillId="0" borderId="0" xfId="0" applyAlignment="1">
      <alignment horizontal="right"/>
    </xf>
    <xf numFmtId="0" fontId="3" fillId="0" borderId="2"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1" fillId="0" borderId="0" xfId="0" applyFont="1" applyFill="1"/>
    <xf numFmtId="0" fontId="3" fillId="0" borderId="0" xfId="0" applyFont="1" applyFill="1" applyAlignment="1">
      <alignment vertical="center" wrapText="1"/>
    </xf>
    <xf numFmtId="0" fontId="10" fillId="0" borderId="1" xfId="0" applyFont="1" applyFill="1" applyBorder="1" applyAlignment="1">
      <alignment horizontal="right" vertical="center" wrapText="1"/>
    </xf>
    <xf numFmtId="0" fontId="10" fillId="0" borderId="0" xfId="0" applyFont="1" applyFill="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3" xfId="0" applyFont="1" applyFill="1" applyBorder="1" applyAlignment="1">
      <alignment vertical="top" wrapText="1"/>
    </xf>
    <xf numFmtId="0" fontId="2" fillId="0" borderId="3"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wrapText="1"/>
    </xf>
    <xf numFmtId="0" fontId="6" fillId="0" borderId="1" xfId="0" applyFont="1" applyFill="1" applyBorder="1" applyAlignment="1">
      <alignment vertical="top" wrapText="1"/>
    </xf>
    <xf numFmtId="0" fontId="6" fillId="0" borderId="1" xfId="0" applyFont="1" applyFill="1" applyBorder="1" applyAlignment="1">
      <alignment horizontal="center" vertical="top" wrapText="1"/>
    </xf>
    <xf numFmtId="0" fontId="6" fillId="0" borderId="0" xfId="0" applyFont="1" applyFill="1" applyBorder="1" applyAlignment="1">
      <alignment vertical="top" wrapText="1"/>
    </xf>
    <xf numFmtId="0" fontId="2" fillId="0" borderId="3" xfId="0" applyFont="1" applyFill="1" applyBorder="1" applyAlignment="1">
      <alignment vertical="top" wrapText="1"/>
    </xf>
    <xf numFmtId="0" fontId="6" fillId="0" borderId="0" xfId="0" applyFont="1" applyFill="1" applyBorder="1" applyAlignment="1">
      <alignment wrapText="1"/>
    </xf>
    <xf numFmtId="49" fontId="15" fillId="0" borderId="1" xfId="0" applyNumberFormat="1" applyFont="1" applyFill="1" applyBorder="1" applyAlignment="1">
      <alignment horizontal="center" wrapText="1"/>
    </xf>
    <xf numFmtId="49" fontId="6" fillId="0" borderId="1" xfId="0" applyNumberFormat="1" applyFont="1" applyFill="1" applyBorder="1" applyAlignment="1">
      <alignment horizontal="center" wrapText="1"/>
    </xf>
    <xf numFmtId="0" fontId="6" fillId="0" borderId="0" xfId="0" applyFont="1" applyFill="1" applyBorder="1" applyAlignment="1">
      <alignment horizontal="center" wrapText="1"/>
    </xf>
    <xf numFmtId="0" fontId="1" fillId="0" borderId="0" xfId="0" applyFont="1" applyFill="1" applyBorder="1"/>
    <xf numFmtId="0" fontId="3" fillId="0" borderId="0" xfId="0" applyFont="1" applyFill="1" applyAlignment="1">
      <alignment horizontal="center" vertical="center" wrapText="1"/>
    </xf>
    <xf numFmtId="0" fontId="12" fillId="0" borderId="0" xfId="0" applyFont="1" applyFill="1" applyBorder="1" applyAlignment="1">
      <alignment horizontal="right" vertical="top" wrapText="1"/>
    </xf>
    <xf numFmtId="3" fontId="15" fillId="0" borderId="1" xfId="0" applyNumberFormat="1" applyFont="1" applyFill="1" applyBorder="1" applyAlignment="1">
      <alignment horizontal="center" vertical="top" wrapText="1"/>
    </xf>
    <xf numFmtId="0" fontId="12" fillId="0" borderId="0" xfId="0" applyFont="1" applyFill="1" applyBorder="1" applyAlignment="1">
      <alignment vertical="top" wrapText="1"/>
    </xf>
    <xf numFmtId="0" fontId="12" fillId="0" borderId="0" xfId="0" applyFont="1" applyFill="1" applyBorder="1" applyAlignment="1">
      <alignment horizontal="center" vertical="top" wrapText="1"/>
    </xf>
    <xf numFmtId="3" fontId="15" fillId="0" borderId="5" xfId="0" applyNumberFormat="1" applyFont="1" applyFill="1" applyBorder="1" applyAlignment="1">
      <alignment horizontal="center" vertical="top" wrapText="1"/>
    </xf>
    <xf numFmtId="0" fontId="3" fillId="0" borderId="0" xfId="0" applyFont="1" applyFill="1"/>
    <xf numFmtId="0" fontId="3" fillId="0" borderId="0" xfId="0" applyFont="1" applyFill="1" applyAlignment="1">
      <alignment horizontal="center" wrapText="1"/>
    </xf>
    <xf numFmtId="0" fontId="1" fillId="0" borderId="0" xfId="0" applyFont="1" applyFill="1" applyAlignment="1">
      <alignment wrapText="1"/>
    </xf>
    <xf numFmtId="0" fontId="3" fillId="0" borderId="0" xfId="0" applyFont="1" applyFill="1" applyAlignment="1">
      <alignment horizontal="left" vertical="center"/>
    </xf>
    <xf numFmtId="0" fontId="1" fillId="0" borderId="0" xfId="0" applyFont="1" applyFill="1" applyAlignment="1">
      <alignment horizontal="right"/>
    </xf>
    <xf numFmtId="0" fontId="3" fillId="0" borderId="2" xfId="0" applyFont="1" applyFill="1" applyBorder="1" applyAlignment="1">
      <alignment horizontal="right" vertical="center" wrapText="1"/>
    </xf>
    <xf numFmtId="0" fontId="3" fillId="0" borderId="2" xfId="0" applyFont="1" applyFill="1" applyBorder="1" applyAlignment="1">
      <alignment horizontal="left" vertical="center" wrapText="1"/>
    </xf>
    <xf numFmtId="3" fontId="5"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3" fillId="0" borderId="2" xfId="0" applyFont="1" applyFill="1" applyBorder="1" applyAlignment="1">
      <alignment horizontal="right" vertical="top" wrapText="1"/>
    </xf>
    <xf numFmtId="164" fontId="19" fillId="0" borderId="2" xfId="0" applyNumberFormat="1" applyFont="1" applyFill="1" applyBorder="1" applyAlignment="1">
      <alignment horizontal="center" vertical="center" wrapText="1"/>
    </xf>
    <xf numFmtId="0" fontId="5" fillId="0" borderId="0" xfId="0" applyFont="1" applyFill="1" applyAlignment="1">
      <alignment vertical="center" wrapText="1"/>
    </xf>
    <xf numFmtId="0" fontId="10" fillId="0" borderId="1" xfId="0" applyFont="1" applyFill="1" applyBorder="1" applyAlignment="1">
      <alignment wrapText="1"/>
    </xf>
    <xf numFmtId="0" fontId="3" fillId="0" borderId="1" xfId="0" applyFont="1" applyFill="1" applyBorder="1" applyAlignment="1">
      <alignment vertical="center" wrapText="1"/>
    </xf>
    <xf numFmtId="0" fontId="1" fillId="0" borderId="0" xfId="0" applyFont="1" applyFill="1" applyBorder="1" applyAlignment="1"/>
    <xf numFmtId="0" fontId="1" fillId="0" borderId="0" xfId="0" applyFont="1" applyFill="1" applyAlignment="1">
      <alignment vertical="center" wrapText="1"/>
    </xf>
    <xf numFmtId="0" fontId="4" fillId="0" borderId="0" xfId="0" applyFont="1" applyFill="1" applyAlignment="1">
      <alignment horizontal="center" vertical="top" wrapText="1"/>
    </xf>
    <xf numFmtId="0" fontId="10" fillId="0" borderId="1"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xf>
    <xf numFmtId="0" fontId="17" fillId="0" borderId="0" xfId="0" applyFont="1" applyFill="1" applyAlignment="1">
      <alignment horizontal="left" vertical="center"/>
    </xf>
    <xf numFmtId="0" fontId="17"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1" xfId="0" applyFont="1" applyFill="1" applyBorder="1" applyAlignment="1">
      <alignment vertical="center" wrapText="1"/>
    </xf>
    <xf numFmtId="0" fontId="13" fillId="0" borderId="0" xfId="0" applyFont="1" applyFill="1" applyBorder="1" applyAlignment="1"/>
    <xf numFmtId="0" fontId="13" fillId="0" borderId="0" xfId="0" applyFont="1" applyFill="1"/>
    <xf numFmtId="0" fontId="4" fillId="0" borderId="0" xfId="0" applyFont="1" applyFill="1" applyBorder="1" applyAlignment="1">
      <alignment horizontal="center" vertical="top" wrapText="1"/>
    </xf>
    <xf numFmtId="0" fontId="8" fillId="0" borderId="0" xfId="0" applyFont="1" applyFill="1" applyAlignment="1">
      <alignment vertical="center"/>
    </xf>
    <xf numFmtId="0" fontId="2" fillId="0" borderId="0" xfId="0" applyFont="1" applyFill="1" applyAlignment="1">
      <alignment horizontal="center"/>
    </xf>
    <xf numFmtId="0" fontId="16" fillId="0" borderId="0" xfId="0" applyFont="1" applyFill="1"/>
    <xf numFmtId="2" fontId="3"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2" fillId="0" borderId="3" xfId="0" applyFont="1" applyFill="1" applyBorder="1" applyAlignment="1">
      <alignment horizontal="center" vertical="top" wrapText="1"/>
    </xf>
    <xf numFmtId="0" fontId="6" fillId="0" borderId="1" xfId="0" applyFont="1" applyFill="1" applyBorder="1" applyAlignment="1">
      <alignment horizontal="center" wrapText="1"/>
    </xf>
    <xf numFmtId="0" fontId="11" fillId="0" borderId="0" xfId="0" applyFont="1" applyFill="1" applyAlignment="1">
      <alignment horizontal="center" vertical="center"/>
    </xf>
    <xf numFmtId="0" fontId="16" fillId="0" borderId="0" xfId="0" applyFont="1" applyFill="1" applyAlignment="1">
      <alignment horizontal="center" vertical="center"/>
    </xf>
    <xf numFmtId="0" fontId="6" fillId="0" borderId="1" xfId="0" applyFont="1" applyFill="1" applyBorder="1" applyAlignment="1">
      <alignment horizontal="center" vertical="center" wrapText="1"/>
    </xf>
    <xf numFmtId="0" fontId="5" fillId="0" borderId="0" xfId="0" applyFont="1" applyFill="1" applyAlignment="1">
      <alignment horizontal="justify" vertical="top" wrapText="1"/>
    </xf>
    <xf numFmtId="0" fontId="3"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 fillId="0" borderId="3" xfId="0" applyFont="1" applyFill="1" applyBorder="1" applyAlignment="1">
      <alignment horizontal="center" vertical="top" wrapText="1"/>
    </xf>
    <xf numFmtId="0" fontId="7" fillId="0" borderId="3" xfId="0" applyFont="1" applyFill="1" applyBorder="1" applyAlignment="1">
      <alignment horizontal="center" vertical="top" wrapText="1"/>
    </xf>
    <xf numFmtId="0" fontId="6" fillId="0" borderId="1" xfId="0" applyFont="1" applyFill="1" applyBorder="1" applyAlignment="1">
      <alignment horizontal="center" wrapText="1"/>
    </xf>
    <xf numFmtId="0" fontId="2" fillId="0" borderId="0" xfId="0" applyFont="1" applyFill="1" applyAlignment="1">
      <alignment horizontal="left" vertical="top" wrapText="1"/>
    </xf>
    <xf numFmtId="0" fontId="2" fillId="0" borderId="0" xfId="0" applyFont="1" applyFill="1" applyAlignment="1">
      <alignment horizontal="left" vertical="top"/>
    </xf>
    <xf numFmtId="0" fontId="3" fillId="0" borderId="0" xfId="0" applyFont="1" applyFill="1" applyAlignment="1">
      <alignment horizontal="left" wrapText="1"/>
    </xf>
    <xf numFmtId="0" fontId="9" fillId="0" borderId="1" xfId="0" applyFont="1" applyFill="1" applyBorder="1" applyAlignment="1">
      <alignment horizontal="left" wrapText="1"/>
    </xf>
    <xf numFmtId="0" fontId="4" fillId="0" borderId="3" xfId="0" applyFont="1" applyFill="1" applyBorder="1" applyAlignment="1">
      <alignment horizontal="center" vertical="top" wrapText="1"/>
    </xf>
    <xf numFmtId="0" fontId="1" fillId="0" borderId="0" xfId="0" applyFont="1" applyFill="1" applyBorder="1" applyAlignment="1">
      <alignment horizontal="center"/>
    </xf>
    <xf numFmtId="0" fontId="13" fillId="0" borderId="1" xfId="0" applyFont="1" applyFill="1" applyBorder="1" applyAlignment="1">
      <alignment horizontal="center"/>
    </xf>
    <xf numFmtId="0" fontId="5" fillId="0" borderId="0" xfId="0" applyFont="1" applyFill="1" applyAlignment="1">
      <alignment horizontal="left" vertical="center" wrapText="1"/>
    </xf>
    <xf numFmtId="0" fontId="1" fillId="0" borderId="0" xfId="0" applyFont="1" applyFill="1" applyAlignment="1">
      <alignment horizontal="left" wrapText="1"/>
    </xf>
  </cellXfs>
  <cellStyles count="1">
    <cellStyle name="Обычный" xfId="0" builtinId="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A23" sqref="A23"/>
    </sheetView>
  </sheetViews>
  <sheetFormatPr defaultRowHeight="12.75" x14ac:dyDescent="0.2"/>
  <cols>
    <col min="1" max="1" width="70.7109375" customWidth="1"/>
    <col min="2" max="2" width="15.140625" customWidth="1"/>
    <col min="4" max="4" width="37.7109375" style="1" customWidth="1"/>
    <col min="5" max="5" width="20" customWidth="1"/>
  </cols>
  <sheetData>
    <row r="1" spans="1:5" x14ac:dyDescent="0.2">
      <c r="A1" t="s">
        <v>24</v>
      </c>
      <c r="B1" t="s">
        <v>26</v>
      </c>
      <c r="D1" s="1" t="s">
        <v>21</v>
      </c>
      <c r="E1" t="s">
        <v>22</v>
      </c>
    </row>
    <row r="3" spans="1:5" ht="38.25" x14ac:dyDescent="0.2">
      <c r="A3" t="s">
        <v>25</v>
      </c>
      <c r="B3" t="s">
        <v>23</v>
      </c>
      <c r="D3" s="1" t="s">
        <v>68</v>
      </c>
      <c r="E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abSelected="1" topLeftCell="A7" zoomScale="80" zoomScaleNormal="80" workbookViewId="0">
      <selection activeCell="E10" sqref="E10"/>
    </sheetView>
  </sheetViews>
  <sheetFormatPr defaultColWidth="21.5703125" defaultRowHeight="15" x14ac:dyDescent="0.25"/>
  <cols>
    <col min="1" max="1" width="6.5703125" style="10" customWidth="1"/>
    <col min="2" max="2" width="79.7109375" style="10" customWidth="1"/>
    <col min="3" max="3" width="19" style="10" customWidth="1"/>
    <col min="4" max="4" width="30.28515625" style="10" customWidth="1"/>
    <col min="5" max="5" width="32.85546875" style="10" customWidth="1"/>
    <col min="6" max="6" width="28.5703125" style="10" customWidth="1"/>
    <col min="7" max="7" width="21.5703125" style="10"/>
    <col min="8" max="31" width="10.28515625" style="10" customWidth="1"/>
    <col min="32" max="249" width="21.5703125" style="10"/>
    <col min="250" max="250" width="6.5703125" style="10" customWidth="1"/>
    <col min="251" max="256" width="21.5703125" style="10"/>
    <col min="257" max="287" width="10.28515625" style="10" customWidth="1"/>
    <col min="288" max="505" width="21.5703125" style="10"/>
    <col min="506" max="506" width="6.5703125" style="10" customWidth="1"/>
    <col min="507" max="512" width="21.5703125" style="10"/>
    <col min="513" max="543" width="10.28515625" style="10" customWidth="1"/>
    <col min="544" max="761" width="21.5703125" style="10"/>
    <col min="762" max="762" width="6.5703125" style="10" customWidth="1"/>
    <col min="763" max="768" width="21.5703125" style="10"/>
    <col min="769" max="799" width="10.28515625" style="10" customWidth="1"/>
    <col min="800" max="1017" width="21.5703125" style="10"/>
    <col min="1018" max="1018" width="6.5703125" style="10" customWidth="1"/>
    <col min="1019" max="1024" width="21.5703125" style="10"/>
    <col min="1025" max="1055" width="10.28515625" style="10" customWidth="1"/>
    <col min="1056" max="1273" width="21.5703125" style="10"/>
    <col min="1274" max="1274" width="6.5703125" style="10" customWidth="1"/>
    <col min="1275" max="1280" width="21.5703125" style="10"/>
    <col min="1281" max="1311" width="10.28515625" style="10" customWidth="1"/>
    <col min="1312" max="1529" width="21.5703125" style="10"/>
    <col min="1530" max="1530" width="6.5703125" style="10" customWidth="1"/>
    <col min="1531" max="1536" width="21.5703125" style="10"/>
    <col min="1537" max="1567" width="10.28515625" style="10" customWidth="1"/>
    <col min="1568" max="1785" width="21.5703125" style="10"/>
    <col min="1786" max="1786" width="6.5703125" style="10" customWidth="1"/>
    <col min="1787" max="1792" width="21.5703125" style="10"/>
    <col min="1793" max="1823" width="10.28515625" style="10" customWidth="1"/>
    <col min="1824" max="2041" width="21.5703125" style="10"/>
    <col min="2042" max="2042" width="6.5703125" style="10" customWidth="1"/>
    <col min="2043" max="2048" width="21.5703125" style="10"/>
    <col min="2049" max="2079" width="10.28515625" style="10" customWidth="1"/>
    <col min="2080" max="2297" width="21.5703125" style="10"/>
    <col min="2298" max="2298" width="6.5703125" style="10" customWidth="1"/>
    <col min="2299" max="2304" width="21.5703125" style="10"/>
    <col min="2305" max="2335" width="10.28515625" style="10" customWidth="1"/>
    <col min="2336" max="2553" width="21.5703125" style="10"/>
    <col min="2554" max="2554" width="6.5703125" style="10" customWidth="1"/>
    <col min="2555" max="2560" width="21.5703125" style="10"/>
    <col min="2561" max="2591" width="10.28515625" style="10" customWidth="1"/>
    <col min="2592" max="2809" width="21.5703125" style="10"/>
    <col min="2810" max="2810" width="6.5703125" style="10" customWidth="1"/>
    <col min="2811" max="2816" width="21.5703125" style="10"/>
    <col min="2817" max="2847" width="10.28515625" style="10" customWidth="1"/>
    <col min="2848" max="3065" width="21.5703125" style="10"/>
    <col min="3066" max="3066" width="6.5703125" style="10" customWidth="1"/>
    <col min="3067" max="3072" width="21.5703125" style="10"/>
    <col min="3073" max="3103" width="10.28515625" style="10" customWidth="1"/>
    <col min="3104" max="3321" width="21.5703125" style="10"/>
    <col min="3322" max="3322" width="6.5703125" style="10" customWidth="1"/>
    <col min="3323" max="3328" width="21.5703125" style="10"/>
    <col min="3329" max="3359" width="10.28515625" style="10" customWidth="1"/>
    <col min="3360" max="3577" width="21.5703125" style="10"/>
    <col min="3578" max="3578" width="6.5703125" style="10" customWidth="1"/>
    <col min="3579" max="3584" width="21.5703125" style="10"/>
    <col min="3585" max="3615" width="10.28515625" style="10" customWidth="1"/>
    <col min="3616" max="3833" width="21.5703125" style="10"/>
    <col min="3834" max="3834" width="6.5703125" style="10" customWidth="1"/>
    <col min="3835" max="3840" width="21.5703125" style="10"/>
    <col min="3841" max="3871" width="10.28515625" style="10" customWidth="1"/>
    <col min="3872" max="4089" width="21.5703125" style="10"/>
    <col min="4090" max="4090" width="6.5703125" style="10" customWidth="1"/>
    <col min="4091" max="4096" width="21.5703125" style="10"/>
    <col min="4097" max="4127" width="10.28515625" style="10" customWidth="1"/>
    <col min="4128" max="4345" width="21.5703125" style="10"/>
    <col min="4346" max="4346" width="6.5703125" style="10" customWidth="1"/>
    <col min="4347" max="4352" width="21.5703125" style="10"/>
    <col min="4353" max="4383" width="10.28515625" style="10" customWidth="1"/>
    <col min="4384" max="4601" width="21.5703125" style="10"/>
    <col min="4602" max="4602" width="6.5703125" style="10" customWidth="1"/>
    <col min="4603" max="4608" width="21.5703125" style="10"/>
    <col min="4609" max="4639" width="10.28515625" style="10" customWidth="1"/>
    <col min="4640" max="4857" width="21.5703125" style="10"/>
    <col min="4858" max="4858" width="6.5703125" style="10" customWidth="1"/>
    <col min="4859" max="4864" width="21.5703125" style="10"/>
    <col min="4865" max="4895" width="10.28515625" style="10" customWidth="1"/>
    <col min="4896" max="5113" width="21.5703125" style="10"/>
    <col min="5114" max="5114" width="6.5703125" style="10" customWidth="1"/>
    <col min="5115" max="5120" width="21.5703125" style="10"/>
    <col min="5121" max="5151" width="10.28515625" style="10" customWidth="1"/>
    <col min="5152" max="5369" width="21.5703125" style="10"/>
    <col min="5370" max="5370" width="6.5703125" style="10" customWidth="1"/>
    <col min="5371" max="5376" width="21.5703125" style="10"/>
    <col min="5377" max="5407" width="10.28515625" style="10" customWidth="1"/>
    <col min="5408" max="5625" width="21.5703125" style="10"/>
    <col min="5626" max="5626" width="6.5703125" style="10" customWidth="1"/>
    <col min="5627" max="5632" width="21.5703125" style="10"/>
    <col min="5633" max="5663" width="10.28515625" style="10" customWidth="1"/>
    <col min="5664" max="5881" width="21.5703125" style="10"/>
    <col min="5882" max="5882" width="6.5703125" style="10" customWidth="1"/>
    <col min="5883" max="5888" width="21.5703125" style="10"/>
    <col min="5889" max="5919" width="10.28515625" style="10" customWidth="1"/>
    <col min="5920" max="6137" width="21.5703125" style="10"/>
    <col min="6138" max="6138" width="6.5703125" style="10" customWidth="1"/>
    <col min="6139" max="6144" width="21.5703125" style="10"/>
    <col min="6145" max="6175" width="10.28515625" style="10" customWidth="1"/>
    <col min="6176" max="6393" width="21.5703125" style="10"/>
    <col min="6394" max="6394" width="6.5703125" style="10" customWidth="1"/>
    <col min="6395" max="6400" width="21.5703125" style="10"/>
    <col min="6401" max="6431" width="10.28515625" style="10" customWidth="1"/>
    <col min="6432" max="6649" width="21.5703125" style="10"/>
    <col min="6650" max="6650" width="6.5703125" style="10" customWidth="1"/>
    <col min="6651" max="6656" width="21.5703125" style="10"/>
    <col min="6657" max="6687" width="10.28515625" style="10" customWidth="1"/>
    <col min="6688" max="6905" width="21.5703125" style="10"/>
    <col min="6906" max="6906" width="6.5703125" style="10" customWidth="1"/>
    <col min="6907" max="6912" width="21.5703125" style="10"/>
    <col min="6913" max="6943" width="10.28515625" style="10" customWidth="1"/>
    <col min="6944" max="7161" width="21.5703125" style="10"/>
    <col min="7162" max="7162" width="6.5703125" style="10" customWidth="1"/>
    <col min="7163" max="7168" width="21.5703125" style="10"/>
    <col min="7169" max="7199" width="10.28515625" style="10" customWidth="1"/>
    <col min="7200" max="7417" width="21.5703125" style="10"/>
    <col min="7418" max="7418" width="6.5703125" style="10" customWidth="1"/>
    <col min="7419" max="7424" width="21.5703125" style="10"/>
    <col min="7425" max="7455" width="10.28515625" style="10" customWidth="1"/>
    <col min="7456" max="7673" width="21.5703125" style="10"/>
    <col min="7674" max="7674" width="6.5703125" style="10" customWidth="1"/>
    <col min="7675" max="7680" width="21.5703125" style="10"/>
    <col min="7681" max="7711" width="10.28515625" style="10" customWidth="1"/>
    <col min="7712" max="7929" width="21.5703125" style="10"/>
    <col min="7930" max="7930" width="6.5703125" style="10" customWidth="1"/>
    <col min="7931" max="7936" width="21.5703125" style="10"/>
    <col min="7937" max="7967" width="10.28515625" style="10" customWidth="1"/>
    <col min="7968" max="8185" width="21.5703125" style="10"/>
    <col min="8186" max="8186" width="6.5703125" style="10" customWidth="1"/>
    <col min="8187" max="8192" width="21.5703125" style="10"/>
    <col min="8193" max="8223" width="10.28515625" style="10" customWidth="1"/>
    <col min="8224" max="8441" width="21.5703125" style="10"/>
    <col min="8442" max="8442" width="6.5703125" style="10" customWidth="1"/>
    <col min="8443" max="8448" width="21.5703125" style="10"/>
    <col min="8449" max="8479" width="10.28515625" style="10" customWidth="1"/>
    <col min="8480" max="8697" width="21.5703125" style="10"/>
    <col min="8698" max="8698" width="6.5703125" style="10" customWidth="1"/>
    <col min="8699" max="8704" width="21.5703125" style="10"/>
    <col min="8705" max="8735" width="10.28515625" style="10" customWidth="1"/>
    <col min="8736" max="8953" width="21.5703125" style="10"/>
    <col min="8954" max="8954" width="6.5703125" style="10" customWidth="1"/>
    <col min="8955" max="8960" width="21.5703125" style="10"/>
    <col min="8961" max="8991" width="10.28515625" style="10" customWidth="1"/>
    <col min="8992" max="9209" width="21.5703125" style="10"/>
    <col min="9210" max="9210" width="6.5703125" style="10" customWidth="1"/>
    <col min="9211" max="9216" width="21.5703125" style="10"/>
    <col min="9217" max="9247" width="10.28515625" style="10" customWidth="1"/>
    <col min="9248" max="9465" width="21.5703125" style="10"/>
    <col min="9466" max="9466" width="6.5703125" style="10" customWidth="1"/>
    <col min="9467" max="9472" width="21.5703125" style="10"/>
    <col min="9473" max="9503" width="10.28515625" style="10" customWidth="1"/>
    <col min="9504" max="9721" width="21.5703125" style="10"/>
    <col min="9722" max="9722" width="6.5703125" style="10" customWidth="1"/>
    <col min="9723" max="9728" width="21.5703125" style="10"/>
    <col min="9729" max="9759" width="10.28515625" style="10" customWidth="1"/>
    <col min="9760" max="9977" width="21.5703125" style="10"/>
    <col min="9978" max="9978" width="6.5703125" style="10" customWidth="1"/>
    <col min="9979" max="9984" width="21.5703125" style="10"/>
    <col min="9985" max="10015" width="10.28515625" style="10" customWidth="1"/>
    <col min="10016" max="10233" width="21.5703125" style="10"/>
    <col min="10234" max="10234" width="6.5703125" style="10" customWidth="1"/>
    <col min="10235" max="10240" width="21.5703125" style="10"/>
    <col min="10241" max="10271" width="10.28515625" style="10" customWidth="1"/>
    <col min="10272" max="10489" width="21.5703125" style="10"/>
    <col min="10490" max="10490" width="6.5703125" style="10" customWidth="1"/>
    <col min="10491" max="10496" width="21.5703125" style="10"/>
    <col min="10497" max="10527" width="10.28515625" style="10" customWidth="1"/>
    <col min="10528" max="10745" width="21.5703125" style="10"/>
    <col min="10746" max="10746" width="6.5703125" style="10" customWidth="1"/>
    <col min="10747" max="10752" width="21.5703125" style="10"/>
    <col min="10753" max="10783" width="10.28515625" style="10" customWidth="1"/>
    <col min="10784" max="11001" width="21.5703125" style="10"/>
    <col min="11002" max="11002" width="6.5703125" style="10" customWidth="1"/>
    <col min="11003" max="11008" width="21.5703125" style="10"/>
    <col min="11009" max="11039" width="10.28515625" style="10" customWidth="1"/>
    <col min="11040" max="11257" width="21.5703125" style="10"/>
    <col min="11258" max="11258" width="6.5703125" style="10" customWidth="1"/>
    <col min="11259" max="11264" width="21.5703125" style="10"/>
    <col min="11265" max="11295" width="10.28515625" style="10" customWidth="1"/>
    <col min="11296" max="11513" width="21.5703125" style="10"/>
    <col min="11514" max="11514" width="6.5703125" style="10" customWidth="1"/>
    <col min="11515" max="11520" width="21.5703125" style="10"/>
    <col min="11521" max="11551" width="10.28515625" style="10" customWidth="1"/>
    <col min="11552" max="11769" width="21.5703125" style="10"/>
    <col min="11770" max="11770" width="6.5703125" style="10" customWidth="1"/>
    <col min="11771" max="11776" width="21.5703125" style="10"/>
    <col min="11777" max="11807" width="10.28515625" style="10" customWidth="1"/>
    <col min="11808" max="12025" width="21.5703125" style="10"/>
    <col min="12026" max="12026" width="6.5703125" style="10" customWidth="1"/>
    <col min="12027" max="12032" width="21.5703125" style="10"/>
    <col min="12033" max="12063" width="10.28515625" style="10" customWidth="1"/>
    <col min="12064" max="12281" width="21.5703125" style="10"/>
    <col min="12282" max="12282" width="6.5703125" style="10" customWidth="1"/>
    <col min="12283" max="12288" width="21.5703125" style="10"/>
    <col min="12289" max="12319" width="10.28515625" style="10" customWidth="1"/>
    <col min="12320" max="12537" width="21.5703125" style="10"/>
    <col min="12538" max="12538" width="6.5703125" style="10" customWidth="1"/>
    <col min="12539" max="12544" width="21.5703125" style="10"/>
    <col min="12545" max="12575" width="10.28515625" style="10" customWidth="1"/>
    <col min="12576" max="12793" width="21.5703125" style="10"/>
    <col min="12794" max="12794" width="6.5703125" style="10" customWidth="1"/>
    <col min="12795" max="12800" width="21.5703125" style="10"/>
    <col min="12801" max="12831" width="10.28515625" style="10" customWidth="1"/>
    <col min="12832" max="13049" width="21.5703125" style="10"/>
    <col min="13050" max="13050" width="6.5703125" style="10" customWidth="1"/>
    <col min="13051" max="13056" width="21.5703125" style="10"/>
    <col min="13057" max="13087" width="10.28515625" style="10" customWidth="1"/>
    <col min="13088" max="13305" width="21.5703125" style="10"/>
    <col min="13306" max="13306" width="6.5703125" style="10" customWidth="1"/>
    <col min="13307" max="13312" width="21.5703125" style="10"/>
    <col min="13313" max="13343" width="10.28515625" style="10" customWidth="1"/>
    <col min="13344" max="13561" width="21.5703125" style="10"/>
    <col min="13562" max="13562" width="6.5703125" style="10" customWidth="1"/>
    <col min="13563" max="13568" width="21.5703125" style="10"/>
    <col min="13569" max="13599" width="10.28515625" style="10" customWidth="1"/>
    <col min="13600" max="13817" width="21.5703125" style="10"/>
    <col min="13818" max="13818" width="6.5703125" style="10" customWidth="1"/>
    <col min="13819" max="13824" width="21.5703125" style="10"/>
    <col min="13825" max="13855" width="10.28515625" style="10" customWidth="1"/>
    <col min="13856" max="14073" width="21.5703125" style="10"/>
    <col min="14074" max="14074" width="6.5703125" style="10" customWidth="1"/>
    <col min="14075" max="14080" width="21.5703125" style="10"/>
    <col min="14081" max="14111" width="10.28515625" style="10" customWidth="1"/>
    <col min="14112" max="14329" width="21.5703125" style="10"/>
    <col min="14330" max="14330" width="6.5703125" style="10" customWidth="1"/>
    <col min="14331" max="14336" width="21.5703125" style="10"/>
    <col min="14337" max="14367" width="10.28515625" style="10" customWidth="1"/>
    <col min="14368" max="14585" width="21.5703125" style="10"/>
    <col min="14586" max="14586" width="6.5703125" style="10" customWidth="1"/>
    <col min="14587" max="14592" width="21.5703125" style="10"/>
    <col min="14593" max="14623" width="10.28515625" style="10" customWidth="1"/>
    <col min="14624" max="14841" width="21.5703125" style="10"/>
    <col min="14842" max="14842" width="6.5703125" style="10" customWidth="1"/>
    <col min="14843" max="14848" width="21.5703125" style="10"/>
    <col min="14849" max="14879" width="10.28515625" style="10" customWidth="1"/>
    <col min="14880" max="15097" width="21.5703125" style="10"/>
    <col min="15098" max="15098" width="6.5703125" style="10" customWidth="1"/>
    <col min="15099" max="15104" width="21.5703125" style="10"/>
    <col min="15105" max="15135" width="10.28515625" style="10" customWidth="1"/>
    <col min="15136" max="15353" width="21.5703125" style="10"/>
    <col min="15354" max="15354" width="6.5703125" style="10" customWidth="1"/>
    <col min="15355" max="15360" width="21.5703125" style="10"/>
    <col min="15361" max="15391" width="10.28515625" style="10" customWidth="1"/>
    <col min="15392" max="15609" width="21.5703125" style="10"/>
    <col min="15610" max="15610" width="6.5703125" style="10" customWidth="1"/>
    <col min="15611" max="15616" width="21.5703125" style="10"/>
    <col min="15617" max="15647" width="10.28515625" style="10" customWidth="1"/>
    <col min="15648" max="15865" width="21.5703125" style="10"/>
    <col min="15866" max="15866" width="6.5703125" style="10" customWidth="1"/>
    <col min="15867" max="15872" width="21.5703125" style="10"/>
    <col min="15873" max="15903" width="10.28515625" style="10" customWidth="1"/>
    <col min="15904" max="16121" width="21.5703125" style="10"/>
    <col min="16122" max="16122" width="6.5703125" style="10" customWidth="1"/>
    <col min="16123" max="16128" width="21.5703125" style="10"/>
    <col min="16129" max="16159" width="10.28515625" style="10" customWidth="1"/>
    <col min="16160" max="16384" width="21.5703125" style="10"/>
  </cols>
  <sheetData>
    <row r="1" spans="1:9" x14ac:dyDescent="0.25">
      <c r="F1" s="89" t="s">
        <v>27</v>
      </c>
      <c r="G1" s="90"/>
    </row>
    <row r="2" spans="1:9" x14ac:dyDescent="0.25">
      <c r="F2" s="90"/>
      <c r="G2" s="90"/>
    </row>
    <row r="3" spans="1:9" ht="32.25" customHeight="1" x14ac:dyDescent="0.25">
      <c r="F3" s="90"/>
      <c r="G3" s="90"/>
    </row>
    <row r="4" spans="1:9" ht="15.75" x14ac:dyDescent="0.25">
      <c r="A4" s="11"/>
      <c r="E4" s="11" t="s">
        <v>0</v>
      </c>
    </row>
    <row r="5" spans="1:9" ht="15.75" customHeight="1" x14ac:dyDescent="0.25">
      <c r="A5" s="11"/>
      <c r="E5" s="91" t="s">
        <v>1</v>
      </c>
      <c r="F5" s="91"/>
      <c r="G5" s="91"/>
    </row>
    <row r="6" spans="1:9" ht="42.75" customHeight="1" x14ac:dyDescent="0.3">
      <c r="A6" s="11"/>
      <c r="B6" s="11"/>
      <c r="E6" s="92" t="s">
        <v>20</v>
      </c>
      <c r="F6" s="92"/>
      <c r="G6" s="92"/>
    </row>
    <row r="7" spans="1:9" ht="15" customHeight="1" x14ac:dyDescent="0.25">
      <c r="A7" s="11"/>
      <c r="E7" s="93" t="s">
        <v>7</v>
      </c>
      <c r="F7" s="93"/>
      <c r="G7" s="93"/>
    </row>
    <row r="8" spans="1:9" ht="15.75" x14ac:dyDescent="0.25">
      <c r="A8" s="11"/>
      <c r="B8" s="11"/>
      <c r="E8" s="94"/>
      <c r="F8" s="94"/>
      <c r="G8" s="94"/>
    </row>
    <row r="9" spans="1:9" ht="18.75" x14ac:dyDescent="0.25">
      <c r="A9" s="11"/>
      <c r="E9" s="12" t="s">
        <v>135</v>
      </c>
      <c r="F9" s="13" t="s">
        <v>134</v>
      </c>
      <c r="G9" s="11"/>
    </row>
    <row r="11" spans="1:9" ht="20.25" x14ac:dyDescent="0.25">
      <c r="A11" s="77" t="s">
        <v>28</v>
      </c>
      <c r="B11" s="77"/>
      <c r="C11" s="77"/>
      <c r="D11" s="77"/>
      <c r="E11" s="77"/>
      <c r="F11" s="77"/>
      <c r="G11" s="77"/>
    </row>
    <row r="12" spans="1:9" ht="18.75" x14ac:dyDescent="0.25">
      <c r="A12" s="78" t="s">
        <v>56</v>
      </c>
      <c r="B12" s="78"/>
      <c r="C12" s="78"/>
      <c r="D12" s="78"/>
      <c r="E12" s="78"/>
      <c r="F12" s="78"/>
      <c r="G12" s="78"/>
    </row>
    <row r="14" spans="1:9" x14ac:dyDescent="0.25">
      <c r="A14" s="14" t="s">
        <v>29</v>
      </c>
      <c r="B14" s="72">
        <v>1000000</v>
      </c>
      <c r="C14" s="14"/>
      <c r="D14" s="79" t="s">
        <v>20</v>
      </c>
      <c r="E14" s="79"/>
      <c r="F14" s="14"/>
      <c r="G14" s="72">
        <v>35281134</v>
      </c>
      <c r="H14" s="15"/>
      <c r="I14" s="15"/>
    </row>
    <row r="15" spans="1:9" ht="15" customHeight="1" x14ac:dyDescent="0.25">
      <c r="B15" s="75" t="s">
        <v>30</v>
      </c>
      <c r="D15" s="87" t="s">
        <v>128</v>
      </c>
      <c r="E15" s="87"/>
      <c r="F15" s="16"/>
      <c r="G15" s="17" t="s">
        <v>31</v>
      </c>
      <c r="H15" s="18"/>
      <c r="I15" s="19"/>
    </row>
    <row r="16" spans="1:9" x14ac:dyDescent="0.25">
      <c r="A16" s="20" t="s">
        <v>32</v>
      </c>
      <c r="B16" s="21">
        <v>1010000</v>
      </c>
      <c r="C16" s="20"/>
      <c r="D16" s="79" t="s">
        <v>20</v>
      </c>
      <c r="E16" s="79"/>
      <c r="F16" s="20"/>
      <c r="G16" s="21">
        <v>35281134</v>
      </c>
      <c r="H16" s="22"/>
      <c r="I16" s="22"/>
    </row>
    <row r="17" spans="1:9" ht="19.5" customHeight="1" x14ac:dyDescent="0.25">
      <c r="B17" s="75" t="s">
        <v>33</v>
      </c>
      <c r="C17" s="23" t="s">
        <v>129</v>
      </c>
      <c r="D17" s="86" t="s">
        <v>2</v>
      </c>
      <c r="E17" s="86"/>
      <c r="F17" s="23"/>
      <c r="G17" s="17" t="s">
        <v>31</v>
      </c>
      <c r="H17" s="18"/>
      <c r="I17" s="19"/>
    </row>
    <row r="18" spans="1:9" ht="33.75" customHeight="1" x14ac:dyDescent="0.3">
      <c r="A18" s="24" t="s">
        <v>34</v>
      </c>
      <c r="B18" s="76">
        <v>1014030</v>
      </c>
      <c r="C18" s="25" t="s">
        <v>73</v>
      </c>
      <c r="D18" s="26" t="s">
        <v>74</v>
      </c>
      <c r="E18" s="88" t="s">
        <v>75</v>
      </c>
      <c r="F18" s="88"/>
      <c r="G18" s="76">
        <v>25538000000</v>
      </c>
      <c r="H18" s="27"/>
      <c r="I18" s="24"/>
    </row>
    <row r="19" spans="1:9" ht="45.75" customHeight="1" x14ac:dyDescent="0.25">
      <c r="B19" s="19" t="s">
        <v>35</v>
      </c>
      <c r="C19" s="75" t="s">
        <v>36</v>
      </c>
      <c r="D19" s="75" t="s">
        <v>37</v>
      </c>
      <c r="E19" s="86" t="s">
        <v>38</v>
      </c>
      <c r="F19" s="86"/>
      <c r="G19" s="75" t="s">
        <v>39</v>
      </c>
      <c r="H19" s="28"/>
      <c r="I19" s="19"/>
    </row>
    <row r="20" spans="1:9" ht="18.75" x14ac:dyDescent="0.25">
      <c r="A20" s="29" t="s">
        <v>40</v>
      </c>
      <c r="B20" s="30" t="s">
        <v>57</v>
      </c>
      <c r="C20" s="31">
        <f>E43</f>
        <v>3639550</v>
      </c>
      <c r="D20" s="32" t="s">
        <v>79</v>
      </c>
      <c r="E20" s="33"/>
      <c r="F20" s="33"/>
      <c r="G20" s="33"/>
      <c r="H20" s="28"/>
      <c r="I20" s="19"/>
    </row>
    <row r="21" spans="1:9" ht="18.75" x14ac:dyDescent="0.25">
      <c r="A21" s="29"/>
      <c r="B21" s="30" t="s">
        <v>80</v>
      </c>
      <c r="C21" s="34">
        <f>C43</f>
        <v>3588550</v>
      </c>
      <c r="D21" s="32" t="s">
        <v>19</v>
      </c>
      <c r="E21" s="33"/>
      <c r="F21" s="33"/>
      <c r="G21" s="33"/>
      <c r="H21" s="28"/>
      <c r="I21" s="19"/>
    </row>
    <row r="22" spans="1:9" ht="18.75" x14ac:dyDescent="0.25">
      <c r="A22" s="29"/>
      <c r="B22" s="30" t="s">
        <v>81</v>
      </c>
      <c r="C22" s="34">
        <f>D43</f>
        <v>51000</v>
      </c>
      <c r="D22" s="32" t="s">
        <v>8</v>
      </c>
      <c r="E22" s="33"/>
      <c r="F22" s="33"/>
      <c r="G22" s="33"/>
      <c r="H22" s="28"/>
      <c r="I22" s="19"/>
    </row>
    <row r="23" spans="1:9" ht="27" customHeight="1" x14ac:dyDescent="0.25">
      <c r="A23" s="29" t="s">
        <v>41</v>
      </c>
      <c r="B23" s="82" t="s">
        <v>58</v>
      </c>
      <c r="C23" s="82"/>
      <c r="D23" s="82"/>
      <c r="E23" s="82"/>
      <c r="F23" s="82"/>
      <c r="G23" s="82"/>
    </row>
    <row r="24" spans="1:9" ht="84.75" customHeight="1" x14ac:dyDescent="0.25">
      <c r="A24" s="29"/>
      <c r="B24" s="80" t="s">
        <v>133</v>
      </c>
      <c r="C24" s="80"/>
      <c r="D24" s="80"/>
      <c r="E24" s="80"/>
      <c r="F24" s="80"/>
      <c r="G24" s="80"/>
    </row>
    <row r="25" spans="1:9" ht="27" customHeight="1" x14ac:dyDescent="0.25">
      <c r="A25" s="29" t="s">
        <v>42</v>
      </c>
      <c r="B25" s="82" t="s">
        <v>43</v>
      </c>
      <c r="C25" s="82"/>
      <c r="D25" s="82"/>
      <c r="E25" s="82"/>
      <c r="F25" s="82"/>
      <c r="G25" s="82"/>
    </row>
    <row r="26" spans="1:9" ht="15.75" x14ac:dyDescent="0.25">
      <c r="A26" s="73" t="s">
        <v>44</v>
      </c>
      <c r="B26" s="81" t="s">
        <v>15</v>
      </c>
      <c r="C26" s="81"/>
      <c r="D26" s="81"/>
      <c r="E26" s="81"/>
      <c r="F26" s="81"/>
      <c r="G26" s="81"/>
    </row>
    <row r="27" spans="1:9" ht="30.75" customHeight="1" x14ac:dyDescent="0.25">
      <c r="A27" s="73">
        <v>1</v>
      </c>
      <c r="B27" s="83" t="s">
        <v>76</v>
      </c>
      <c r="C27" s="84"/>
      <c r="D27" s="84"/>
      <c r="E27" s="84"/>
      <c r="F27" s="84"/>
      <c r="G27" s="85"/>
    </row>
    <row r="28" spans="1:9" ht="15.75" hidden="1" x14ac:dyDescent="0.25">
      <c r="A28" s="73"/>
      <c r="B28" s="81"/>
      <c r="C28" s="81"/>
      <c r="D28" s="81"/>
      <c r="E28" s="81"/>
      <c r="F28" s="81"/>
      <c r="G28" s="81"/>
    </row>
    <row r="29" spans="1:9" ht="15.75" hidden="1" x14ac:dyDescent="0.25">
      <c r="A29" s="73"/>
      <c r="B29" s="81"/>
      <c r="C29" s="81"/>
      <c r="D29" s="81"/>
      <c r="E29" s="81"/>
      <c r="F29" s="81"/>
      <c r="G29" s="81"/>
    </row>
    <row r="30" spans="1:9" ht="15.75" x14ac:dyDescent="0.25">
      <c r="A30" s="35"/>
    </row>
    <row r="31" spans="1:9" s="37" customFormat="1" ht="27.75" customHeight="1" x14ac:dyDescent="0.25">
      <c r="A31" s="36" t="s">
        <v>45</v>
      </c>
      <c r="B31" s="97" t="s">
        <v>77</v>
      </c>
      <c r="C31" s="97"/>
      <c r="D31" s="97"/>
      <c r="E31" s="97"/>
      <c r="F31" s="97"/>
      <c r="G31" s="97"/>
    </row>
    <row r="32" spans="1:9" ht="27.75" customHeight="1" x14ac:dyDescent="0.25">
      <c r="A32" s="36" t="s">
        <v>46</v>
      </c>
      <c r="B32" s="91" t="s">
        <v>47</v>
      </c>
      <c r="C32" s="91"/>
      <c r="D32" s="91"/>
      <c r="E32" s="91"/>
      <c r="F32" s="91"/>
      <c r="G32" s="91"/>
    </row>
    <row r="33" spans="1:7" ht="15.75" x14ac:dyDescent="0.25">
      <c r="A33" s="73" t="s">
        <v>44</v>
      </c>
      <c r="B33" s="81" t="s">
        <v>9</v>
      </c>
      <c r="C33" s="81"/>
      <c r="D33" s="81"/>
      <c r="E33" s="81"/>
      <c r="F33" s="81"/>
      <c r="G33" s="81"/>
    </row>
    <row r="34" spans="1:7" ht="31.5" customHeight="1" x14ac:dyDescent="0.25">
      <c r="A34" s="73">
        <v>1</v>
      </c>
      <c r="B34" s="83" t="s">
        <v>78</v>
      </c>
      <c r="C34" s="84"/>
      <c r="D34" s="84"/>
      <c r="E34" s="84"/>
      <c r="F34" s="84"/>
      <c r="G34" s="85"/>
    </row>
    <row r="35" spans="1:7" ht="15.75" hidden="1" x14ac:dyDescent="0.25">
      <c r="A35" s="73"/>
      <c r="B35" s="81"/>
      <c r="C35" s="81"/>
      <c r="D35" s="81"/>
      <c r="E35" s="81"/>
      <c r="F35" s="81"/>
      <c r="G35" s="81"/>
    </row>
    <row r="36" spans="1:7" ht="15.75" hidden="1" x14ac:dyDescent="0.25">
      <c r="A36" s="73"/>
      <c r="B36" s="81"/>
      <c r="C36" s="81"/>
      <c r="D36" s="81"/>
      <c r="E36" s="81"/>
      <c r="F36" s="81"/>
      <c r="G36" s="81"/>
    </row>
    <row r="37" spans="1:7" ht="15.75" x14ac:dyDescent="0.25">
      <c r="A37" s="29"/>
      <c r="B37" s="74"/>
      <c r="C37" s="74"/>
      <c r="D37" s="74"/>
      <c r="E37" s="74"/>
      <c r="F37" s="74"/>
      <c r="G37" s="74"/>
    </row>
    <row r="38" spans="1:7" ht="15.75" x14ac:dyDescent="0.25">
      <c r="A38" s="29" t="s">
        <v>48</v>
      </c>
      <c r="B38" s="38" t="s">
        <v>10</v>
      </c>
      <c r="C38" s="74"/>
      <c r="D38" s="74"/>
      <c r="E38" s="39" t="s">
        <v>19</v>
      </c>
      <c r="F38" s="74"/>
      <c r="G38" s="74"/>
    </row>
    <row r="39" spans="1:7" ht="15.75" x14ac:dyDescent="0.25">
      <c r="A39" s="73" t="s">
        <v>44</v>
      </c>
      <c r="B39" s="73" t="s">
        <v>10</v>
      </c>
      <c r="C39" s="73" t="s">
        <v>12</v>
      </c>
      <c r="D39" s="73" t="s">
        <v>13</v>
      </c>
      <c r="E39" s="73" t="s">
        <v>11</v>
      </c>
    </row>
    <row r="40" spans="1:7" ht="15.75" x14ac:dyDescent="0.25">
      <c r="A40" s="73">
        <v>1</v>
      </c>
      <c r="B40" s="73">
        <v>2</v>
      </c>
      <c r="C40" s="73">
        <v>3</v>
      </c>
      <c r="D40" s="73">
        <v>4</v>
      </c>
      <c r="E40" s="73">
        <v>5</v>
      </c>
    </row>
    <row r="41" spans="1:7" ht="15.75" x14ac:dyDescent="0.25">
      <c r="A41" s="40">
        <v>1</v>
      </c>
      <c r="B41" s="41" t="s">
        <v>75</v>
      </c>
      <c r="C41" s="9">
        <f>3048700+228800+200000+9450+162000+52400-112800</f>
        <v>3588550</v>
      </c>
      <c r="D41" s="9">
        <v>16000</v>
      </c>
      <c r="E41" s="9">
        <f>SUM(C41:D41)</f>
        <v>3604550</v>
      </c>
    </row>
    <row r="42" spans="1:7" ht="15.75" x14ac:dyDescent="0.25">
      <c r="A42" s="40">
        <v>2</v>
      </c>
      <c r="B42" s="41" t="s">
        <v>107</v>
      </c>
      <c r="C42" s="9"/>
      <c r="D42" s="9">
        <v>35000</v>
      </c>
      <c r="E42" s="9">
        <f>SUM(C42:D42)</f>
        <v>35000</v>
      </c>
    </row>
    <row r="43" spans="1:7" ht="15.75" x14ac:dyDescent="0.25">
      <c r="A43" s="81" t="s">
        <v>11</v>
      </c>
      <c r="B43" s="81"/>
      <c r="C43" s="42">
        <f>SUM(C41:C42)</f>
        <v>3588550</v>
      </c>
      <c r="D43" s="42">
        <f t="shared" ref="D43:E43" si="0">SUM(D41:D42)</f>
        <v>51000</v>
      </c>
      <c r="E43" s="42">
        <f t="shared" si="0"/>
        <v>3639550</v>
      </c>
    </row>
    <row r="44" spans="1:7" ht="15.75" x14ac:dyDescent="0.25">
      <c r="A44" s="35"/>
    </row>
    <row r="45" spans="1:7" ht="15.75" customHeight="1" x14ac:dyDescent="0.25">
      <c r="A45" s="29" t="s">
        <v>49</v>
      </c>
      <c r="B45" s="82" t="s">
        <v>50</v>
      </c>
      <c r="C45" s="82"/>
      <c r="D45" s="82"/>
      <c r="E45" s="39" t="s">
        <v>51</v>
      </c>
      <c r="F45" s="11"/>
      <c r="G45" s="11"/>
    </row>
    <row r="46" spans="1:7" ht="15.75" x14ac:dyDescent="0.25">
      <c r="A46" s="73" t="s">
        <v>44</v>
      </c>
      <c r="B46" s="73" t="s">
        <v>14</v>
      </c>
      <c r="C46" s="73" t="s">
        <v>12</v>
      </c>
      <c r="D46" s="73" t="s">
        <v>13</v>
      </c>
      <c r="E46" s="73" t="s">
        <v>11</v>
      </c>
    </row>
    <row r="47" spans="1:7" ht="15.75" x14ac:dyDescent="0.25">
      <c r="A47" s="73">
        <v>1</v>
      </c>
      <c r="B47" s="73">
        <v>2</v>
      </c>
      <c r="C47" s="73">
        <v>3</v>
      </c>
      <c r="D47" s="73">
        <v>4</v>
      </c>
      <c r="E47" s="73">
        <v>5</v>
      </c>
    </row>
    <row r="48" spans="1:7" ht="31.5" x14ac:dyDescent="0.25">
      <c r="A48" s="40">
        <v>1</v>
      </c>
      <c r="B48" s="43" t="s">
        <v>127</v>
      </c>
      <c r="C48" s="43"/>
      <c r="D48" s="43"/>
      <c r="E48" s="43"/>
    </row>
    <row r="49" spans="1:7" ht="15.75" hidden="1" x14ac:dyDescent="0.25">
      <c r="A49" s="73"/>
      <c r="B49" s="43"/>
      <c r="C49" s="43"/>
      <c r="D49" s="43"/>
      <c r="E49" s="43"/>
    </row>
    <row r="50" spans="1:7" ht="15.75" x14ac:dyDescent="0.25">
      <c r="A50" s="81" t="s">
        <v>11</v>
      </c>
      <c r="B50" s="81"/>
      <c r="C50" s="44">
        <f>SUM(C48:C49)</f>
        <v>0</v>
      </c>
      <c r="D50" s="44">
        <f>SUM(D48:D49)</f>
        <v>0</v>
      </c>
      <c r="E50" s="44">
        <f>SUM(E48:E49)</f>
        <v>0</v>
      </c>
    </row>
    <row r="51" spans="1:7" ht="15.75" x14ac:dyDescent="0.25">
      <c r="A51" s="35"/>
    </row>
    <row r="52" spans="1:7" ht="15.75" x14ac:dyDescent="0.25">
      <c r="A52" s="29" t="s">
        <v>52</v>
      </c>
      <c r="B52" s="82" t="s">
        <v>53</v>
      </c>
      <c r="C52" s="82"/>
      <c r="D52" s="82"/>
      <c r="E52" s="82"/>
      <c r="F52" s="82"/>
      <c r="G52" s="82"/>
    </row>
    <row r="53" spans="1:7" ht="35.25" customHeight="1" x14ac:dyDescent="0.25">
      <c r="A53" s="73" t="s">
        <v>44</v>
      </c>
      <c r="B53" s="73" t="s">
        <v>54</v>
      </c>
      <c r="C53" s="73" t="s">
        <v>4</v>
      </c>
      <c r="D53" s="73" t="s">
        <v>3</v>
      </c>
      <c r="E53" s="73" t="s">
        <v>12</v>
      </c>
      <c r="F53" s="73" t="s">
        <v>13</v>
      </c>
      <c r="G53" s="73" t="s">
        <v>11</v>
      </c>
    </row>
    <row r="54" spans="1:7" ht="15.75" x14ac:dyDescent="0.25">
      <c r="A54" s="73">
        <v>1</v>
      </c>
      <c r="B54" s="73">
        <v>2</v>
      </c>
      <c r="C54" s="73">
        <v>3</v>
      </c>
      <c r="D54" s="73">
        <v>4</v>
      </c>
      <c r="E54" s="73">
        <v>5</v>
      </c>
      <c r="F54" s="73">
        <v>6</v>
      </c>
      <c r="G54" s="73">
        <v>7</v>
      </c>
    </row>
    <row r="55" spans="1:7" ht="15.75" x14ac:dyDescent="0.25">
      <c r="A55" s="44">
        <v>1</v>
      </c>
      <c r="B55" s="44" t="s">
        <v>59</v>
      </c>
      <c r="C55" s="73"/>
      <c r="D55" s="73"/>
      <c r="E55" s="73"/>
      <c r="F55" s="73"/>
      <c r="G55" s="73"/>
    </row>
    <row r="56" spans="1:7" ht="15.75" x14ac:dyDescent="0.25">
      <c r="A56" s="40">
        <v>1</v>
      </c>
      <c r="B56" s="41" t="s">
        <v>82</v>
      </c>
      <c r="C56" s="73" t="s">
        <v>17</v>
      </c>
      <c r="D56" s="45" t="s">
        <v>70</v>
      </c>
      <c r="E56" s="73">
        <v>1</v>
      </c>
      <c r="F56" s="73" t="s">
        <v>99</v>
      </c>
      <c r="G56" s="73">
        <f>SUM(E56:F56)</f>
        <v>1</v>
      </c>
    </row>
    <row r="57" spans="1:7" ht="15.75" x14ac:dyDescent="0.25">
      <c r="A57" s="40">
        <f>1+A56</f>
        <v>2</v>
      </c>
      <c r="B57" s="41" t="s">
        <v>83</v>
      </c>
      <c r="C57" s="73" t="s">
        <v>17</v>
      </c>
      <c r="D57" s="45" t="s">
        <v>71</v>
      </c>
      <c r="E57" s="73">
        <f>SUM(E58:E60)</f>
        <v>35</v>
      </c>
      <c r="F57" s="73" t="s">
        <v>99</v>
      </c>
      <c r="G57" s="73">
        <f t="shared" ref="G57:G60" si="1">SUM(E57:F57)</f>
        <v>35</v>
      </c>
    </row>
    <row r="58" spans="1:7" ht="15.75" x14ac:dyDescent="0.25">
      <c r="A58" s="40">
        <f t="shared" ref="A58:A60" si="2">1+A57</f>
        <v>3</v>
      </c>
      <c r="B58" s="41" t="s">
        <v>84</v>
      </c>
      <c r="C58" s="73" t="s">
        <v>17</v>
      </c>
      <c r="D58" s="45" t="s">
        <v>71</v>
      </c>
      <c r="E58" s="73">
        <v>5</v>
      </c>
      <c r="F58" s="73" t="s">
        <v>99</v>
      </c>
      <c r="G58" s="73">
        <f t="shared" si="1"/>
        <v>5</v>
      </c>
    </row>
    <row r="59" spans="1:7" ht="15.75" x14ac:dyDescent="0.25">
      <c r="A59" s="40">
        <f t="shared" si="2"/>
        <v>4</v>
      </c>
      <c r="B59" s="41" t="s">
        <v>85</v>
      </c>
      <c r="C59" s="73" t="s">
        <v>17</v>
      </c>
      <c r="D59" s="45" t="s">
        <v>71</v>
      </c>
      <c r="E59" s="73">
        <v>24.5</v>
      </c>
      <c r="F59" s="73" t="s">
        <v>99</v>
      </c>
      <c r="G59" s="73">
        <f t="shared" si="1"/>
        <v>24.5</v>
      </c>
    </row>
    <row r="60" spans="1:7" ht="15.75" x14ac:dyDescent="0.25">
      <c r="A60" s="40">
        <f t="shared" si="2"/>
        <v>5</v>
      </c>
      <c r="B60" s="41" t="s">
        <v>86</v>
      </c>
      <c r="C60" s="73" t="s">
        <v>17</v>
      </c>
      <c r="D60" s="45" t="s">
        <v>71</v>
      </c>
      <c r="E60" s="73">
        <v>5.5</v>
      </c>
      <c r="F60" s="73" t="s">
        <v>99</v>
      </c>
      <c r="G60" s="73">
        <f t="shared" si="1"/>
        <v>5.5</v>
      </c>
    </row>
    <row r="61" spans="1:7" ht="15.75" hidden="1" x14ac:dyDescent="0.25">
      <c r="A61" s="40"/>
      <c r="B61" s="46"/>
      <c r="C61" s="73"/>
      <c r="D61" s="45"/>
      <c r="E61" s="73"/>
      <c r="F61" s="73"/>
      <c r="G61" s="73"/>
    </row>
    <row r="62" spans="1:7" ht="15.75" x14ac:dyDescent="0.25">
      <c r="A62" s="44">
        <v>2</v>
      </c>
      <c r="B62" s="44" t="s">
        <v>60</v>
      </c>
      <c r="C62" s="73"/>
      <c r="D62" s="45"/>
      <c r="E62" s="73"/>
      <c r="F62" s="73"/>
      <c r="G62" s="73"/>
    </row>
    <row r="63" spans="1:7" ht="15.75" x14ac:dyDescent="0.25">
      <c r="A63" s="40">
        <v>1</v>
      </c>
      <c r="B63" s="2" t="s">
        <v>87</v>
      </c>
      <c r="C63" s="3" t="s">
        <v>95</v>
      </c>
      <c r="D63" s="45" t="s">
        <v>98</v>
      </c>
      <c r="E63" s="47">
        <v>11.1</v>
      </c>
      <c r="F63" s="73" t="s">
        <v>99</v>
      </c>
      <c r="G63" s="73">
        <f t="shared" ref="G63:G85" si="3">SUM(E63:F63)</f>
        <v>11.1</v>
      </c>
    </row>
    <row r="64" spans="1:7" ht="15.75" x14ac:dyDescent="0.25">
      <c r="A64" s="40">
        <f>A63+1</f>
        <v>2</v>
      </c>
      <c r="B64" s="4" t="s">
        <v>88</v>
      </c>
      <c r="C64" s="3" t="s">
        <v>96</v>
      </c>
      <c r="D64" s="45" t="s">
        <v>98</v>
      </c>
      <c r="E64" s="47" t="s">
        <v>99</v>
      </c>
      <c r="F64" s="70">
        <v>265.42</v>
      </c>
      <c r="G64" s="73">
        <f t="shared" si="3"/>
        <v>265.42</v>
      </c>
    </row>
    <row r="65" spans="1:7" ht="15.75" x14ac:dyDescent="0.25">
      <c r="A65" s="40">
        <f t="shared" ref="A65:A74" si="4">A64+1</f>
        <v>3</v>
      </c>
      <c r="B65" s="2" t="s">
        <v>88</v>
      </c>
      <c r="C65" s="3" t="s">
        <v>97</v>
      </c>
      <c r="D65" s="45" t="s">
        <v>98</v>
      </c>
      <c r="E65" s="47" t="s">
        <v>99</v>
      </c>
      <c r="F65" s="47">
        <v>1359.48</v>
      </c>
      <c r="G65" s="73">
        <f t="shared" si="3"/>
        <v>1359.48</v>
      </c>
    </row>
    <row r="66" spans="1:7" ht="15.75" x14ac:dyDescent="0.25">
      <c r="A66" s="40">
        <f t="shared" si="4"/>
        <v>4</v>
      </c>
      <c r="B66" s="2" t="s">
        <v>89</v>
      </c>
      <c r="C66" s="3" t="s">
        <v>97</v>
      </c>
      <c r="D66" s="45" t="s">
        <v>98</v>
      </c>
      <c r="E66" s="47" t="s">
        <v>99</v>
      </c>
      <c r="F66" s="47">
        <v>1072.03</v>
      </c>
      <c r="G66" s="73">
        <f t="shared" si="3"/>
        <v>1072.03</v>
      </c>
    </row>
    <row r="67" spans="1:7" ht="15.75" x14ac:dyDescent="0.25">
      <c r="A67" s="40">
        <f t="shared" si="4"/>
        <v>5</v>
      </c>
      <c r="B67" s="2" t="s">
        <v>90</v>
      </c>
      <c r="C67" s="3" t="s">
        <v>96</v>
      </c>
      <c r="D67" s="45" t="s">
        <v>98</v>
      </c>
      <c r="E67" s="47" t="s">
        <v>99</v>
      </c>
      <c r="F67" s="8">
        <v>47.37</v>
      </c>
      <c r="G67" s="8">
        <f t="shared" si="3"/>
        <v>47.37</v>
      </c>
    </row>
    <row r="68" spans="1:7" ht="15.75" x14ac:dyDescent="0.25">
      <c r="A68" s="40">
        <f t="shared" si="4"/>
        <v>6</v>
      </c>
      <c r="B68" s="2" t="s">
        <v>90</v>
      </c>
      <c r="C68" s="3" t="s">
        <v>97</v>
      </c>
      <c r="D68" s="45" t="s">
        <v>98</v>
      </c>
      <c r="E68" s="47" t="s">
        <v>99</v>
      </c>
      <c r="F68" s="8">
        <v>35</v>
      </c>
      <c r="G68" s="8">
        <f t="shared" si="3"/>
        <v>35</v>
      </c>
    </row>
    <row r="69" spans="1:7" ht="15.75" x14ac:dyDescent="0.25">
      <c r="A69" s="40">
        <f t="shared" si="4"/>
        <v>7</v>
      </c>
      <c r="B69" s="2" t="s">
        <v>91</v>
      </c>
      <c r="C69" s="3" t="s">
        <v>97</v>
      </c>
      <c r="D69" s="45" t="s">
        <v>98</v>
      </c>
      <c r="E69" s="47" t="s">
        <v>99</v>
      </c>
      <c r="F69" s="8">
        <f>35</f>
        <v>35</v>
      </c>
      <c r="G69" s="8">
        <f t="shared" si="3"/>
        <v>35</v>
      </c>
    </row>
    <row r="70" spans="1:7" ht="15.75" x14ac:dyDescent="0.25">
      <c r="A70" s="40">
        <f t="shared" si="4"/>
        <v>8</v>
      </c>
      <c r="B70" s="2" t="s">
        <v>92</v>
      </c>
      <c r="C70" s="3" t="s">
        <v>96</v>
      </c>
      <c r="D70" s="45" t="s">
        <v>98</v>
      </c>
      <c r="E70" s="47" t="s">
        <v>99</v>
      </c>
      <c r="F70" s="73">
        <v>3</v>
      </c>
      <c r="G70" s="73">
        <f t="shared" si="3"/>
        <v>3</v>
      </c>
    </row>
    <row r="71" spans="1:7" ht="15.75" x14ac:dyDescent="0.25">
      <c r="A71" s="40">
        <f t="shared" si="4"/>
        <v>9</v>
      </c>
      <c r="B71" s="2" t="s">
        <v>92</v>
      </c>
      <c r="C71" s="3" t="s">
        <v>97</v>
      </c>
      <c r="D71" s="45" t="s">
        <v>98</v>
      </c>
      <c r="E71" s="47" t="s">
        <v>99</v>
      </c>
      <c r="F71" s="47">
        <v>3</v>
      </c>
      <c r="G71" s="73">
        <f t="shared" si="3"/>
        <v>3</v>
      </c>
    </row>
    <row r="72" spans="1:7" ht="15.75" x14ac:dyDescent="0.25">
      <c r="A72" s="40">
        <f t="shared" si="4"/>
        <v>10</v>
      </c>
      <c r="B72" s="2" t="s">
        <v>93</v>
      </c>
      <c r="C72" s="3" t="s">
        <v>97</v>
      </c>
      <c r="D72" s="45" t="s">
        <v>98</v>
      </c>
      <c r="E72" s="47" t="s">
        <v>99</v>
      </c>
      <c r="F72" s="47">
        <v>3</v>
      </c>
      <c r="G72" s="73">
        <f t="shared" si="3"/>
        <v>3</v>
      </c>
    </row>
    <row r="73" spans="1:7" ht="15.75" x14ac:dyDescent="0.25">
      <c r="A73" s="40">
        <f t="shared" si="4"/>
        <v>11</v>
      </c>
      <c r="B73" s="2" t="s">
        <v>94</v>
      </c>
      <c r="C73" s="3" t="s">
        <v>17</v>
      </c>
      <c r="D73" s="45" t="s">
        <v>98</v>
      </c>
      <c r="E73" s="47">
        <v>153550</v>
      </c>
      <c r="F73" s="73" t="s">
        <v>99</v>
      </c>
      <c r="G73" s="73">
        <f t="shared" si="3"/>
        <v>153550</v>
      </c>
    </row>
    <row r="74" spans="1:7" ht="15.75" x14ac:dyDescent="0.25">
      <c r="A74" s="40">
        <f t="shared" si="4"/>
        <v>12</v>
      </c>
      <c r="B74" s="2" t="s">
        <v>108</v>
      </c>
      <c r="C74" s="3" t="s">
        <v>17</v>
      </c>
      <c r="D74" s="45" t="s">
        <v>114</v>
      </c>
      <c r="E74" s="73"/>
      <c r="F74" s="47">
        <f>230+36</f>
        <v>266</v>
      </c>
      <c r="G74" s="73">
        <f t="shared" si="3"/>
        <v>266</v>
      </c>
    </row>
    <row r="75" spans="1:7" ht="15.75" hidden="1" x14ac:dyDescent="0.25">
      <c r="A75" s="43"/>
      <c r="B75" s="43"/>
      <c r="C75" s="73"/>
      <c r="D75" s="73"/>
      <c r="E75" s="73"/>
      <c r="F75" s="73"/>
      <c r="G75" s="73"/>
    </row>
    <row r="76" spans="1:7" ht="15.75" x14ac:dyDescent="0.25">
      <c r="A76" s="44">
        <v>3</v>
      </c>
      <c r="B76" s="44" t="s">
        <v>61</v>
      </c>
      <c r="C76" s="73"/>
      <c r="D76" s="73"/>
      <c r="E76" s="73"/>
      <c r="F76" s="73"/>
      <c r="G76" s="73"/>
    </row>
    <row r="77" spans="1:7" ht="41.25" customHeight="1" x14ac:dyDescent="0.25">
      <c r="A77" s="48">
        <v>1</v>
      </c>
      <c r="B77" s="2" t="s">
        <v>100</v>
      </c>
      <c r="C77" s="3" t="s">
        <v>17</v>
      </c>
      <c r="D77" s="5" t="s">
        <v>102</v>
      </c>
      <c r="E77" s="9">
        <f>ROUND(E73/E57,0)</f>
        <v>4387</v>
      </c>
      <c r="F77" s="73" t="s">
        <v>99</v>
      </c>
      <c r="G77" s="9">
        <f t="shared" ref="G77" si="5">ROUND(G73/G57,0)</f>
        <v>4387</v>
      </c>
    </row>
    <row r="78" spans="1:7" ht="30" customHeight="1" x14ac:dyDescent="0.25">
      <c r="A78" s="48">
        <f>A77+1</f>
        <v>2</v>
      </c>
      <c r="B78" s="2" t="s">
        <v>101</v>
      </c>
      <c r="C78" s="3" t="s">
        <v>18</v>
      </c>
      <c r="D78" s="5" t="s">
        <v>103</v>
      </c>
      <c r="E78" s="49">
        <f>ROUND(C43/1000/E63,1)</f>
        <v>323.3</v>
      </c>
      <c r="F78" s="49">
        <f>ROUND(D43/1000/E63,1)</f>
        <v>4.5999999999999996</v>
      </c>
      <c r="G78" s="49">
        <f>ROUND(E43/1000/G63,1)</f>
        <v>327.9</v>
      </c>
    </row>
    <row r="79" spans="1:7" ht="38.25" x14ac:dyDescent="0.25">
      <c r="A79" s="48">
        <f t="shared" ref="A79:A80" si="6">A78+1</f>
        <v>3</v>
      </c>
      <c r="B79" s="2" t="s">
        <v>130</v>
      </c>
      <c r="C79" s="3" t="s">
        <v>18</v>
      </c>
      <c r="D79" s="5" t="s">
        <v>104</v>
      </c>
      <c r="E79" s="73" t="s">
        <v>99</v>
      </c>
      <c r="F79" s="9">
        <f>F68/F67</f>
        <v>0.73886426008021955</v>
      </c>
      <c r="G79" s="9">
        <f>F79</f>
        <v>0.73886426008021955</v>
      </c>
    </row>
    <row r="80" spans="1:7" ht="38.25" x14ac:dyDescent="0.25">
      <c r="A80" s="48">
        <f t="shared" si="6"/>
        <v>4</v>
      </c>
      <c r="B80" s="2" t="s">
        <v>109</v>
      </c>
      <c r="C80" s="3" t="s">
        <v>18</v>
      </c>
      <c r="D80" s="5" t="s">
        <v>112</v>
      </c>
      <c r="E80" s="73" t="s">
        <v>99</v>
      </c>
      <c r="F80" s="9">
        <f>ROUND(D42/F74,0)</f>
        <v>132</v>
      </c>
      <c r="G80" s="9">
        <f>ROUND(E42/G74,0)</f>
        <v>132</v>
      </c>
    </row>
    <row r="81" spans="1:7" ht="15.75" hidden="1" x14ac:dyDescent="0.25">
      <c r="A81" s="73"/>
      <c r="B81" s="43"/>
      <c r="C81" s="73"/>
      <c r="D81" s="73"/>
      <c r="E81" s="73"/>
      <c r="F81" s="73"/>
      <c r="G81" s="73"/>
    </row>
    <row r="82" spans="1:7" ht="15.75" x14ac:dyDescent="0.25">
      <c r="A82" s="44">
        <v>4</v>
      </c>
      <c r="B82" s="44" t="s">
        <v>62</v>
      </c>
      <c r="C82" s="73"/>
      <c r="D82" s="73"/>
      <c r="E82" s="73"/>
      <c r="F82" s="73"/>
      <c r="G82" s="73">
        <f t="shared" si="3"/>
        <v>0</v>
      </c>
    </row>
    <row r="83" spans="1:7" ht="79.5" customHeight="1" x14ac:dyDescent="0.25">
      <c r="A83" s="40">
        <v>1</v>
      </c>
      <c r="B83" s="2" t="s">
        <v>105</v>
      </c>
      <c r="C83" s="73" t="s">
        <v>72</v>
      </c>
      <c r="D83" s="5" t="s">
        <v>131</v>
      </c>
      <c r="E83" s="7" t="s">
        <v>99</v>
      </c>
      <c r="F83" s="71">
        <f>ROUND(F67/90.13*100-100,2)</f>
        <v>-47.44</v>
      </c>
      <c r="G83" s="7">
        <f t="shared" si="3"/>
        <v>-47.44</v>
      </c>
    </row>
    <row r="84" spans="1:7" ht="71.25" customHeight="1" x14ac:dyDescent="0.25">
      <c r="A84" s="40">
        <f>A83+1</f>
        <v>2</v>
      </c>
      <c r="B84" s="2" t="s">
        <v>106</v>
      </c>
      <c r="C84" s="47" t="s">
        <v>72</v>
      </c>
      <c r="D84" s="5" t="s">
        <v>132</v>
      </c>
      <c r="E84" s="71">
        <f>ROUND(E73/397880*100-100,2)</f>
        <v>-61.41</v>
      </c>
      <c r="F84" s="7" t="s">
        <v>99</v>
      </c>
      <c r="G84" s="7">
        <f t="shared" si="3"/>
        <v>-61.41</v>
      </c>
    </row>
    <row r="85" spans="1:7" ht="38.25" x14ac:dyDescent="0.25">
      <c r="A85" s="40">
        <f t="shared" ref="A85" si="7">A84+1</f>
        <v>3</v>
      </c>
      <c r="B85" s="43" t="s">
        <v>110</v>
      </c>
      <c r="C85" s="73" t="s">
        <v>72</v>
      </c>
      <c r="D85" s="45" t="s">
        <v>111</v>
      </c>
      <c r="E85" s="73" t="s">
        <v>99</v>
      </c>
      <c r="F85" s="7">
        <f>ROUND(касові!B14/'1014030'!D42*100,2)</f>
        <v>99.45</v>
      </c>
      <c r="G85" s="73">
        <f t="shared" si="3"/>
        <v>99.45</v>
      </c>
    </row>
    <row r="86" spans="1:7" ht="15.75" x14ac:dyDescent="0.25">
      <c r="A86" s="43"/>
      <c r="B86" s="43"/>
      <c r="C86" s="73"/>
      <c r="D86" s="73"/>
      <c r="E86" s="73"/>
      <c r="F86" s="73"/>
      <c r="G86" s="73"/>
    </row>
    <row r="87" spans="1:7" ht="15.75" x14ac:dyDescent="0.25">
      <c r="A87" s="35"/>
    </row>
    <row r="88" spans="1:7" ht="37.5" x14ac:dyDescent="0.3">
      <c r="A88" s="50"/>
      <c r="B88" s="51" t="s">
        <v>24</v>
      </c>
      <c r="C88" s="13"/>
      <c r="D88" s="52"/>
      <c r="E88" s="53"/>
      <c r="F88" s="95" t="s">
        <v>26</v>
      </c>
      <c r="G88" s="95"/>
    </row>
    <row r="89" spans="1:7" ht="15.75" x14ac:dyDescent="0.25">
      <c r="A89" s="54"/>
      <c r="B89" s="29"/>
      <c r="D89" s="55" t="s">
        <v>6</v>
      </c>
      <c r="F89" s="93" t="s">
        <v>16</v>
      </c>
      <c r="G89" s="93"/>
    </row>
    <row r="90" spans="1:7" ht="15.75" x14ac:dyDescent="0.25">
      <c r="A90" s="96" t="s">
        <v>5</v>
      </c>
      <c r="B90" s="96"/>
      <c r="C90" s="29"/>
      <c r="D90" s="29"/>
    </row>
    <row r="91" spans="1:7" ht="21.75" customHeight="1" x14ac:dyDescent="0.25">
      <c r="B91" s="56" t="s">
        <v>63</v>
      </c>
      <c r="C91" s="57"/>
      <c r="D91" s="29"/>
    </row>
    <row r="92" spans="1:7" ht="15.75" x14ac:dyDescent="0.25">
      <c r="B92" s="58" t="s">
        <v>64</v>
      </c>
      <c r="C92" s="29"/>
      <c r="D92" s="29"/>
    </row>
    <row r="93" spans="1:7" ht="15.75" x14ac:dyDescent="0.25">
      <c r="A93" s="59"/>
      <c r="B93" s="74"/>
      <c r="C93" s="29"/>
      <c r="D93" s="29"/>
    </row>
    <row r="94" spans="1:7" ht="15.75" x14ac:dyDescent="0.25">
      <c r="A94" s="60"/>
      <c r="B94" s="61"/>
      <c r="C94" s="57"/>
      <c r="D94" s="29"/>
    </row>
    <row r="95" spans="1:7" s="65" customFormat="1" ht="18.75" x14ac:dyDescent="0.3">
      <c r="A95" s="62"/>
      <c r="B95" s="63" t="s">
        <v>21</v>
      </c>
      <c r="C95" s="62"/>
      <c r="D95" s="63"/>
      <c r="E95" s="64"/>
      <c r="F95" s="95" t="s">
        <v>22</v>
      </c>
      <c r="G95" s="95"/>
    </row>
    <row r="96" spans="1:7" ht="15.75" x14ac:dyDescent="0.25">
      <c r="B96" s="58" t="s">
        <v>65</v>
      </c>
      <c r="C96" s="29"/>
      <c r="D96" s="55" t="s">
        <v>6</v>
      </c>
      <c r="F96" s="93" t="s">
        <v>16</v>
      </c>
      <c r="G96" s="93"/>
    </row>
    <row r="97" spans="1:7" ht="15.75" x14ac:dyDescent="0.25">
      <c r="B97" s="58"/>
      <c r="C97" s="29"/>
      <c r="D97" s="55"/>
      <c r="F97" s="66"/>
      <c r="G97" s="66"/>
    </row>
    <row r="98" spans="1:7" ht="15.75" x14ac:dyDescent="0.25">
      <c r="B98" s="58"/>
      <c r="C98" s="29"/>
      <c r="D98" s="55"/>
      <c r="F98" s="66"/>
      <c r="G98" s="66"/>
    </row>
    <row r="99" spans="1:7" ht="18.75" x14ac:dyDescent="0.3">
      <c r="A99" s="67"/>
      <c r="B99" s="65" t="s">
        <v>66</v>
      </c>
    </row>
    <row r="100" spans="1:7" x14ac:dyDescent="0.25">
      <c r="B100" s="68" t="s">
        <v>67</v>
      </c>
    </row>
    <row r="101" spans="1:7" ht="18.75" x14ac:dyDescent="0.3">
      <c r="B101" s="69" t="s">
        <v>55</v>
      </c>
    </row>
  </sheetData>
  <mergeCells count="35">
    <mergeCell ref="B32:G32"/>
    <mergeCell ref="B33:G33"/>
    <mergeCell ref="B34:G34"/>
    <mergeCell ref="B35:G35"/>
    <mergeCell ref="B31:G31"/>
    <mergeCell ref="B36:G36"/>
    <mergeCell ref="F95:G95"/>
    <mergeCell ref="F96:G96"/>
    <mergeCell ref="A43:B43"/>
    <mergeCell ref="A50:B50"/>
    <mergeCell ref="B52:G52"/>
    <mergeCell ref="F88:G88"/>
    <mergeCell ref="F89:G89"/>
    <mergeCell ref="A90:B90"/>
    <mergeCell ref="B45:D45"/>
    <mergeCell ref="F1:G3"/>
    <mergeCell ref="E5:G5"/>
    <mergeCell ref="E6:G6"/>
    <mergeCell ref="E7:G7"/>
    <mergeCell ref="E8:G8"/>
    <mergeCell ref="A11:G11"/>
    <mergeCell ref="A12:G12"/>
    <mergeCell ref="D14:E14"/>
    <mergeCell ref="B24:G24"/>
    <mergeCell ref="B29:G29"/>
    <mergeCell ref="B23:G23"/>
    <mergeCell ref="B25:G25"/>
    <mergeCell ref="B26:G26"/>
    <mergeCell ref="B27:G27"/>
    <mergeCell ref="B28:G28"/>
    <mergeCell ref="D17:E17"/>
    <mergeCell ref="D15:E15"/>
    <mergeCell ref="D16:E16"/>
    <mergeCell ref="E19:F19"/>
    <mergeCell ref="E18:F18"/>
  </mergeCells>
  <conditionalFormatting sqref="B63:B64">
    <cfRule type="cellIs" dxfId="5" priority="4" stopIfTrue="1" operator="equal">
      <formula>$G62</formula>
    </cfRule>
  </conditionalFormatting>
  <conditionalFormatting sqref="B65:B66 B68:B69 B71:B72">
    <cfRule type="cellIs" dxfId="4" priority="5" stopIfTrue="1" operator="equal">
      <formula>#REF!</formula>
    </cfRule>
  </conditionalFormatting>
  <conditionalFormatting sqref="B67 B70 B73:B74">
    <cfRule type="cellIs" dxfId="3" priority="6" stopIfTrue="1" operator="equal">
      <formula>$G65</formula>
    </cfRule>
  </conditionalFormatting>
  <conditionalFormatting sqref="B77:B80">
    <cfRule type="cellIs" dxfId="2" priority="3" stopIfTrue="1" operator="equal">
      <formula>$G76</formula>
    </cfRule>
  </conditionalFormatting>
  <conditionalFormatting sqref="B84">
    <cfRule type="cellIs" dxfId="1" priority="1" stopIfTrue="1" operator="equal">
      <formula>$G83</formula>
    </cfRule>
  </conditionalFormatting>
  <conditionalFormatting sqref="B83">
    <cfRule type="cellIs" dxfId="0" priority="2" stopIfTrue="1" operator="equal">
      <formula>#REF!</formula>
    </cfRule>
  </conditionalFormatting>
  <pageMargins left="0.39370078740157483" right="0.39370078740157483" top="1.1811023622047245" bottom="0.39370078740157483" header="0.31496062992125984" footer="0.31496062992125984"/>
  <pageSetup paperSize="9" scale="62" orientation="landscape" r:id="rId1"/>
  <rowBreaks count="2" manualBreakCount="2">
    <brk id="37" max="6" man="1"/>
    <brk id="81"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дані!$A:$A</xm:f>
          </x14:formula1>
          <xm:sqref>A88:B88</xm:sqref>
        </x14:dataValidation>
        <x14:dataValidation type="list" allowBlank="1" showInputMessage="1" showErrorMessage="1">
          <x14:formula1>
            <xm:f>дані!$B:$B</xm:f>
          </x14:formula1>
          <xm:sqref>F88:G88</xm:sqref>
        </x14:dataValidation>
        <x14:dataValidation type="list" allowBlank="1" showInputMessage="1" showErrorMessage="1">
          <x14:formula1>
            <xm:f>дані!$D:$D</xm:f>
          </x14:formula1>
          <xm:sqref>B95</xm:sqref>
        </x14:dataValidation>
        <x14:dataValidation type="list" allowBlank="1" showInputMessage="1" showErrorMessage="1">
          <x14:formula1>
            <xm:f>дані!$E:$E</xm:f>
          </x14:formula1>
          <xm:sqref>F95:G95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4" sqref="B4"/>
    </sheetView>
  </sheetViews>
  <sheetFormatPr defaultRowHeight="12.75" x14ac:dyDescent="0.2"/>
  <cols>
    <col min="1" max="1" width="19.42578125" customWidth="1"/>
  </cols>
  <sheetData>
    <row r="1" spans="1:2" x14ac:dyDescent="0.2">
      <c r="A1" s="6" t="s">
        <v>115</v>
      </c>
    </row>
    <row r="2" spans="1:2" x14ac:dyDescent="0.2">
      <c r="A2" s="6" t="s">
        <v>116</v>
      </c>
      <c r="B2">
        <v>13448.4</v>
      </c>
    </row>
    <row r="3" spans="1:2" x14ac:dyDescent="0.2">
      <c r="A3" s="6" t="s">
        <v>117</v>
      </c>
      <c r="B3">
        <v>21359.59</v>
      </c>
    </row>
    <row r="4" spans="1:2" x14ac:dyDescent="0.2">
      <c r="A4" s="6" t="s">
        <v>118</v>
      </c>
    </row>
    <row r="5" spans="1:2" x14ac:dyDescent="0.2">
      <c r="A5" s="6" t="s">
        <v>119</v>
      </c>
    </row>
    <row r="6" spans="1:2" x14ac:dyDescent="0.2">
      <c r="A6" s="6" t="s">
        <v>120</v>
      </c>
    </row>
    <row r="7" spans="1:2" x14ac:dyDescent="0.2">
      <c r="A7" s="6" t="s">
        <v>121</v>
      </c>
    </row>
    <row r="8" spans="1:2" x14ac:dyDescent="0.2">
      <c r="A8" s="6" t="s">
        <v>122</v>
      </c>
    </row>
    <row r="9" spans="1:2" x14ac:dyDescent="0.2">
      <c r="A9" s="6" t="s">
        <v>123</v>
      </c>
    </row>
    <row r="10" spans="1:2" x14ac:dyDescent="0.2">
      <c r="A10" s="6" t="s">
        <v>124</v>
      </c>
    </row>
    <row r="11" spans="1:2" x14ac:dyDescent="0.2">
      <c r="A11" s="6" t="s">
        <v>125</v>
      </c>
    </row>
    <row r="12" spans="1:2" x14ac:dyDescent="0.2">
      <c r="A12" s="6" t="s">
        <v>126</v>
      </c>
    </row>
    <row r="14" spans="1:2" x14ac:dyDescent="0.2">
      <c r="A14" t="s">
        <v>113</v>
      </c>
      <c r="B14">
        <f>SUM(B1:B13)</f>
        <v>34807.99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дані</vt:lpstr>
      <vt:lpstr>1014030</vt:lpstr>
      <vt:lpstr>касові</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ekonomist</cp:lastModifiedBy>
  <cp:lastPrinted>2021-01-05T09:14:29Z</cp:lastPrinted>
  <dcterms:created xsi:type="dcterms:W3CDTF">2016-08-15T09:54:21Z</dcterms:created>
  <dcterms:modified xsi:type="dcterms:W3CDTF">2021-01-11T09:00:57Z</dcterms:modified>
</cp:coreProperties>
</file>