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30" yWindow="750" windowWidth="11115" windowHeight="5565" activeTab="1"/>
  </bookViews>
  <sheets>
    <sheet name="дані" sheetId="2" r:id="rId1"/>
    <sheet name="Лист1" sheetId="1" r:id="rId2"/>
    <sheet name="Лист3" sheetId="3" r:id="rId3"/>
    <sheet name="Лист2" sheetId="4" r:id="rId4"/>
  </sheets>
  <definedNames>
    <definedName name="_GoBack" localSheetId="1">Лист1!$B$40</definedName>
  </definedNames>
  <calcPr calcId="144525"/>
</workbook>
</file>

<file path=xl/calcChain.xml><?xml version="1.0" encoding="utf-8"?>
<calcChain xmlns="http://schemas.openxmlformats.org/spreadsheetml/2006/main">
  <c r="H77" i="1" l="1"/>
  <c r="I107" i="1"/>
  <c r="H107" i="1"/>
  <c r="I118" i="1" l="1"/>
  <c r="I117" i="1"/>
  <c r="F117" i="1"/>
  <c r="H115" i="1"/>
  <c r="E115" i="1"/>
  <c r="H114" i="1"/>
  <c r="E114" i="1"/>
  <c r="K118" i="1"/>
  <c r="M118" i="1"/>
  <c r="J118" i="1"/>
  <c r="G118" i="1"/>
  <c r="I108" i="1"/>
  <c r="J108" i="1" s="1"/>
  <c r="F108" i="1"/>
  <c r="G108" i="1" s="1"/>
  <c r="K108" i="1"/>
  <c r="F106" i="1"/>
  <c r="L108" i="1" l="1"/>
  <c r="M108" i="1" s="1"/>
  <c r="L94" i="1" l="1"/>
  <c r="M94" i="1" s="1"/>
  <c r="J94" i="1"/>
  <c r="G94" i="1"/>
  <c r="E88" i="1"/>
  <c r="E116" i="1" s="1"/>
  <c r="K35" i="1" l="1"/>
  <c r="L35" i="1"/>
  <c r="I34" i="1" l="1"/>
  <c r="H34" i="1"/>
  <c r="M35" i="1"/>
  <c r="J35" i="1"/>
  <c r="G35" i="1"/>
  <c r="H61" i="1" l="1"/>
  <c r="I93" i="1" l="1"/>
  <c r="I106" i="1" s="1"/>
  <c r="H88" i="1"/>
  <c r="K78" i="1"/>
  <c r="M78" i="1" s="1"/>
  <c r="K82" i="1"/>
  <c r="M82" i="1" s="1"/>
  <c r="K85" i="1"/>
  <c r="M85" i="1" s="1"/>
  <c r="K86" i="1"/>
  <c r="M86" i="1" s="1"/>
  <c r="K87" i="1"/>
  <c r="K89" i="1"/>
  <c r="K90" i="1"/>
  <c r="M90" i="1" s="1"/>
  <c r="L92" i="1"/>
  <c r="M92" i="1" s="1"/>
  <c r="K95" i="1"/>
  <c r="K96" i="1"/>
  <c r="L96" i="1"/>
  <c r="K77" i="1"/>
  <c r="H116" i="1" l="1"/>
  <c r="K116" i="1" s="1"/>
  <c r="L93" i="1"/>
  <c r="M93" i="1" s="1"/>
  <c r="K88" i="1"/>
  <c r="M88" i="1" s="1"/>
  <c r="M96" i="1"/>
  <c r="M81" i="1"/>
  <c r="M79" i="1"/>
  <c r="M84" i="1"/>
  <c r="M89" i="1"/>
  <c r="M87" i="1"/>
  <c r="M83" i="1"/>
  <c r="M80" i="1"/>
  <c r="M95" i="1"/>
  <c r="K115" i="1"/>
  <c r="K117" i="1"/>
  <c r="M117" i="1" s="1"/>
  <c r="K119" i="1"/>
  <c r="M119" i="1" s="1"/>
  <c r="K120" i="1"/>
  <c r="J117" i="1"/>
  <c r="J119" i="1"/>
  <c r="G117" i="1"/>
  <c r="G119" i="1"/>
  <c r="J84" i="1"/>
  <c r="J85" i="1"/>
  <c r="J86" i="1"/>
  <c r="J87" i="1"/>
  <c r="J88" i="1"/>
  <c r="J89" i="1"/>
  <c r="G84" i="1"/>
  <c r="G85" i="1"/>
  <c r="G86" i="1"/>
  <c r="G87" i="1"/>
  <c r="G88" i="1"/>
  <c r="G89" i="1"/>
  <c r="G90" i="1"/>
  <c r="G92" i="1"/>
  <c r="G93" i="1"/>
  <c r="G95" i="1"/>
  <c r="G96" i="1"/>
  <c r="K65" i="1"/>
  <c r="M65" i="1" s="1"/>
  <c r="K66" i="1"/>
  <c r="M66" i="1" s="1"/>
  <c r="K67" i="1"/>
  <c r="M67" i="1" s="1"/>
  <c r="K69" i="1"/>
  <c r="M69" i="1" s="1"/>
  <c r="K70" i="1"/>
  <c r="M70" i="1" s="1"/>
  <c r="J65" i="1"/>
  <c r="J66" i="1"/>
  <c r="J67" i="1"/>
  <c r="J69" i="1"/>
  <c r="J70" i="1"/>
  <c r="G65" i="1"/>
  <c r="G66" i="1"/>
  <c r="G67" i="1"/>
  <c r="G68" i="1"/>
  <c r="G69" i="1"/>
  <c r="G70" i="1"/>
  <c r="F49" i="1"/>
  <c r="H49" i="1"/>
  <c r="I49" i="1"/>
  <c r="E49" i="1"/>
  <c r="M116" i="1" l="1"/>
  <c r="J116" i="1"/>
  <c r="G116" i="1"/>
  <c r="K105" i="1"/>
  <c r="G106" i="1"/>
  <c r="J80" i="1"/>
  <c r="J81" i="1"/>
  <c r="J82" i="1"/>
  <c r="J83" i="1"/>
  <c r="J90" i="1"/>
  <c r="J92" i="1"/>
  <c r="J93" i="1"/>
  <c r="J95" i="1"/>
  <c r="J96" i="1"/>
  <c r="G80" i="1"/>
  <c r="G81" i="1"/>
  <c r="G82" i="1"/>
  <c r="G83" i="1"/>
  <c r="L47" i="1"/>
  <c r="K47" i="1"/>
  <c r="L48" i="1"/>
  <c r="L49" i="1" l="1"/>
  <c r="K48" i="1"/>
  <c r="K49" i="1" s="1"/>
  <c r="K34" i="1" l="1"/>
  <c r="J115" i="1" l="1"/>
  <c r="G115" i="1"/>
  <c r="J78" i="1"/>
  <c r="J79" i="1"/>
  <c r="G78" i="1"/>
  <c r="G79" i="1"/>
  <c r="K60" i="1"/>
  <c r="M60" i="1" s="1"/>
  <c r="K61" i="1"/>
  <c r="M61" i="1" s="1"/>
  <c r="K62" i="1"/>
  <c r="M62" i="1" s="1"/>
  <c r="I120" i="1"/>
  <c r="G63" i="1"/>
  <c r="J64" i="1"/>
  <c r="J60" i="1"/>
  <c r="J61" i="1"/>
  <c r="J62" i="1"/>
  <c r="G60" i="1"/>
  <c r="G61" i="1"/>
  <c r="G62" i="1"/>
  <c r="G64" i="1"/>
  <c r="G71" i="1"/>
  <c r="G109" i="1" s="1"/>
  <c r="L120" i="1" l="1"/>
  <c r="L105" i="1"/>
  <c r="L109" i="1"/>
  <c r="J71" i="1"/>
  <c r="L71" i="1"/>
  <c r="K109" i="1"/>
  <c r="M115" i="1"/>
  <c r="K64" i="1"/>
  <c r="M64" i="1" s="1"/>
  <c r="J63" i="1" l="1"/>
  <c r="K63" i="1"/>
  <c r="M63" i="1" s="1"/>
  <c r="J47" i="1" l="1"/>
  <c r="G48" i="1" l="1"/>
  <c r="G47" i="1"/>
  <c r="J48" i="1"/>
  <c r="J109" i="1" s="1"/>
  <c r="J49" i="1" l="1"/>
  <c r="M47" i="1"/>
  <c r="G49" i="1"/>
  <c r="M48" i="1"/>
  <c r="K114" i="1"/>
  <c r="G114" i="1"/>
  <c r="M49" i="1" l="1"/>
  <c r="J114" i="1"/>
  <c r="M114" i="1"/>
  <c r="G105" i="1"/>
  <c r="J105" i="1" l="1"/>
  <c r="M109" i="1"/>
  <c r="M105" i="1"/>
  <c r="M71" i="1"/>
  <c r="K59" i="1"/>
  <c r="M59" i="1" s="1"/>
  <c r="L34" i="1"/>
  <c r="L36" i="1"/>
  <c r="L37" i="1"/>
  <c r="K36" i="1"/>
  <c r="K37" i="1"/>
  <c r="J77" i="1"/>
  <c r="G77" i="1"/>
  <c r="J59" i="1"/>
  <c r="G59" i="1"/>
  <c r="M37" i="1" l="1"/>
  <c r="M34" i="1"/>
  <c r="M36" i="1"/>
  <c r="M77" i="1"/>
  <c r="J36" i="1" l="1"/>
  <c r="J37" i="1"/>
  <c r="I38" i="1"/>
  <c r="F38" i="1"/>
  <c r="E38" i="1"/>
  <c r="E107" i="1" s="1"/>
  <c r="J34" i="1"/>
  <c r="G36" i="1"/>
  <c r="G37" i="1"/>
  <c r="G34" i="1"/>
  <c r="L106" i="1" l="1"/>
  <c r="F107" i="1"/>
  <c r="F91" i="1"/>
  <c r="G91" i="1" s="1"/>
  <c r="I91" i="1"/>
  <c r="G107" i="1"/>
  <c r="L107" i="1"/>
  <c r="J106" i="1"/>
  <c r="K106" i="1"/>
  <c r="M106" i="1" s="1"/>
  <c r="J38" i="1"/>
  <c r="G38" i="1"/>
  <c r="H38" i="1"/>
  <c r="H68" i="1" l="1"/>
  <c r="K107" i="1"/>
  <c r="M107" i="1" s="1"/>
  <c r="J107" i="1"/>
  <c r="L91" i="1"/>
  <c r="M91" i="1" s="1"/>
  <c r="J91" i="1"/>
  <c r="K68" i="1"/>
  <c r="M68" i="1" s="1"/>
  <c r="J68" i="1"/>
  <c r="M120" i="1"/>
  <c r="K38" i="1"/>
  <c r="L38" i="1"/>
  <c r="M38" i="1"/>
</calcChain>
</file>

<file path=xl/sharedStrings.xml><?xml version="1.0" encoding="utf-8"?>
<sst xmlns="http://schemas.openxmlformats.org/spreadsheetml/2006/main" count="379" uniqueCount="163">
  <si>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</si>
  <si>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</si>
  <si>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</si>
  <si>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</si>
  <si>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</si>
  <si>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</si>
  <si>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</si>
  <si>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</si>
  <si>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</si>
  <si>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</si>
  <si>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</si>
  <si>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</si>
  <si>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Ціль державної політики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</si>
  <si>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</si>
  <si>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</si>
  <si>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</si>
  <si>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</si>
  <si>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</si>
  <si>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</si>
  <si>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</si>
  <si>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</si>
  <si>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</si>
  <si>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</si>
  <si>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</si>
  <si>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</si>
  <si>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</si>
  <si>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</si>
  <si>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</si>
  <si>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</si>
  <si>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</si>
  <si>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</si>
  <si>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</si>
  <si>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</si>
  <si>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</si>
  <si>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</si>
  <si>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</si>
  <si>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</si>
  <si>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</si>
  <si>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</si>
  <si>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(ініціали/ініціал, прізвище)</t>
  </si>
  <si>
    <t>Управління культури і туризму Ніжинської міської ради</t>
  </si>
  <si>
    <t>Погашення кредиторської заборгованості за минулі періоди</t>
  </si>
  <si>
    <t>Обсяг кредиторської заборгованості за минулі періоди</t>
  </si>
  <si>
    <t>од.</t>
  </si>
  <si>
    <t>грн.</t>
  </si>
  <si>
    <t>Штатний розпис</t>
  </si>
  <si>
    <t>Звіт про заборгованість за бюджетними коштами (форма 7м річна)</t>
  </si>
  <si>
    <t>ЗАТРАТ</t>
  </si>
  <si>
    <t>-</t>
  </si>
  <si>
    <t>ПРОДУКТУ</t>
  </si>
  <si>
    <t>Обсяг кредиторської заборгованості, погашеної у звітному періоді</t>
  </si>
  <si>
    <t>ЕФЕКТИВНОСТІ</t>
  </si>
  <si>
    <t xml:space="preserve">ЯКОСТІ </t>
  </si>
  <si>
    <t>Відсоток погашеної кредиторської заборгованості</t>
  </si>
  <si>
    <t>відс.</t>
  </si>
  <si>
    <t>Начальник  управління культури і туризму Ніжинської міської ради</t>
  </si>
  <si>
    <t>Заступник начальника  управління культури і туризму Ніжинської міської ради</t>
  </si>
  <si>
    <t xml:space="preserve">Начальник  фінансового управління </t>
  </si>
  <si>
    <t>Л.В. Писаренко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</si>
  <si>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</si>
  <si>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</si>
  <si>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>Кількість установ</t>
  </si>
  <si>
    <t>Середнє число окладів (ставок)</t>
  </si>
  <si>
    <t>Середнє число окладів (ставок) спеціалістів</t>
  </si>
  <si>
    <t>Мережа</t>
  </si>
  <si>
    <t>Кошторис без кредиторської заборгованості</t>
  </si>
  <si>
    <t>тис.од.</t>
  </si>
  <si>
    <t>0824</t>
  </si>
  <si>
    <t>Рішення сесії</t>
  </si>
  <si>
    <t>Середні витрати на реалізацію одного заходу по громадському бюджету</t>
  </si>
  <si>
    <t>Відсоток виконання програми по громадському бюджету</t>
  </si>
  <si>
    <t>Обсяг кредиторської заборгованості на початок року/Обсяг кредиторської заборгованості, погашеної в поточному році</t>
  </si>
  <si>
    <t>Обсяг касових видатків по гром. бюдж./плановий обсяг видатків на зазначені цілі*100</t>
  </si>
  <si>
    <t>1014040</t>
  </si>
  <si>
    <t>Забезпечення діяльності музеїв i виставок</t>
  </si>
  <si>
    <t>Забезпечити збереження популяризації духовного надбання нації</t>
  </si>
  <si>
    <t>Залучати громадян до надбань національної і світової історико - культурної спадщини</t>
  </si>
  <si>
    <r>
      <t xml:space="preserve">5. Мета бюджетної програми    </t>
    </r>
    <r>
      <rPr>
        <b/>
        <u/>
        <sz val="12"/>
        <color rgb="FF000000"/>
        <rFont val="Times New Roman"/>
        <family val="1"/>
        <charset val="204"/>
      </rPr>
  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  </r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</si>
  <si>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</si>
  <si>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діяльності музеїв</t>
  </si>
  <si>
    <t>Реалізація Програми громадського бюджету "Міський екологічний центр при краєзнавчому музеї імені Івана Спаського"  у 2019 році</t>
  </si>
  <si>
    <t>Кількість музеїв</t>
  </si>
  <si>
    <t>Середнє число окладів (ставок) керівних працівників</t>
  </si>
  <si>
    <t>Середнє число окладів (ставок) робітників</t>
  </si>
  <si>
    <t>Середнє число окладів (ставок) обслуговуючого та технічного персоналу</t>
  </si>
  <si>
    <t>Площа приміщень</t>
  </si>
  <si>
    <t>Виставкова площа</t>
  </si>
  <si>
    <t>Видатки загального фонду на забезпечення діяльності музеїв</t>
  </si>
  <si>
    <t>Видатки загального фонду на забезпечення діяльності виставок</t>
  </si>
  <si>
    <t xml:space="preserve">Обсяг витрат на реалізацію громадського бюджету                  
</t>
  </si>
  <si>
    <t>м.кв.</t>
  </si>
  <si>
    <t>Технічна документація</t>
  </si>
  <si>
    <t>Кількість відвідувачів виставок</t>
  </si>
  <si>
    <t>Кількість відвідувачів виставок у тому числі: безкоштовно</t>
  </si>
  <si>
    <t>Кількість відвідувачів виставок у тому числі: за реалізованими квитками</t>
  </si>
  <si>
    <t>Кількість реалізованих квитків</t>
  </si>
  <si>
    <t>Кількість екскурсій на виставках</t>
  </si>
  <si>
    <t>Кількість проведених виставок у музеях</t>
  </si>
  <si>
    <t>Плановий обсяг доходів виставок</t>
  </si>
  <si>
    <t>Плановий обсяг доходів виставок у тому числі доходи від реалізації квитків</t>
  </si>
  <si>
    <t>Кількість екскурсій у музеях</t>
  </si>
  <si>
    <t>Кількість експонатів - усього</t>
  </si>
  <si>
    <t>Кількість експонатів буде експонуватись  у плановому  періоді</t>
  </si>
  <si>
    <t>Кількість відвідувачів музеїв</t>
  </si>
  <si>
    <t>Кількість відвідувачів музеїв у тому числі: за реалізованими квитками, квитанціями</t>
  </si>
  <si>
    <t>Кількість відвідувачів музеїв у тому числі: безкоштовно</t>
  </si>
  <si>
    <t>Плановий обсяг доходів музеїв</t>
  </si>
  <si>
    <t>Плановий обсяг доходів музеїв у тому числі доходи від реалізації квитків</t>
  </si>
  <si>
    <t>Кількість реалізованих квитків, квитанцій від відвідування музею</t>
  </si>
  <si>
    <t>Кількість заходів з реалізації громадського бюджету (реалізація проекту "Міський екологічний центр при краєзнавчому музею імені Івана Спаського" по відділу природи)</t>
  </si>
  <si>
    <t>осіб</t>
  </si>
  <si>
    <t>шт.</t>
  </si>
  <si>
    <t>Звіт про роботу НКМ ім.І.Спаського</t>
  </si>
  <si>
    <t>форма №8-НК</t>
  </si>
  <si>
    <t>Журнал обліку</t>
  </si>
  <si>
    <t>кошторис</t>
  </si>
  <si>
    <t>Бухгалтерська звітність, журнали обліку</t>
  </si>
  <si>
    <t xml:space="preserve">Рішення Ніжинської міської ради від 27 лютого 2019р. №8-52/2019, внутрішні звіти </t>
  </si>
  <si>
    <t>Середні витрати на 1 кв. м виставкової площі</t>
  </si>
  <si>
    <t>Середня вартість одного квитка</t>
  </si>
  <si>
    <t>Середні витрати на одного відвідувача</t>
  </si>
  <si>
    <t>Планові асигнування на зазначені цілі/ виставкова площа</t>
  </si>
  <si>
    <t>(Обсяг доходів музеїв від реалізації квитків/ Кількість реалізованих квитків)</t>
  </si>
  <si>
    <t>Кошторис без кредиторської заборгованості/ Кількість відвідувачів музеїв</t>
  </si>
  <si>
    <t>Обсяг видатків на зазначені цілі/кількість заходів по громадському бюджету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</si>
  <si>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</si>
  <si>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задіяних виставкових площ у плановому періоді відповідно до фактичного показника попереднього періоду, %</t>
  </si>
  <si>
    <t>Динаміка збільшення відвідувачів у плановому періоді відповідно до фактичного показника попереднього періоду</t>
  </si>
  <si>
    <t>Відсоток предметів, які експонуються, у загальній кількості експонатів основного музейного фонду</t>
  </si>
  <si>
    <t>(Кількість експонатів, що експонувалась/ Кількість експонатів - усього)*100</t>
  </si>
  <si>
    <t>4 Спостерігається позитивна динаміка, що пояснюється збільшенням   кількості предметів, що експонуються</t>
  </si>
  <si>
    <t>1. Відхилення виникли:</t>
  </si>
  <si>
    <t>9-13, 17.  Фактична кількість екскурсій,експонатів,  відвідувачів та продаж білетів більша ніж планувалося, що пояснюється зміною програми проведення екскурсій</t>
  </si>
  <si>
    <t xml:space="preserve">Головний бухгалтер </t>
  </si>
  <si>
    <t xml:space="preserve">2.  Збільшення середньої вартості квитка  пояснюється збільшенням фактично проведених екскурсій, контингентом відвідувачів музею (більша частка дітей).  </t>
  </si>
  <si>
    <t>В цілому спостерігається відхилення фактичних показників від планових з причин зазначених вище.</t>
  </si>
  <si>
    <r>
      <rPr>
        <b/>
        <sz val="14"/>
        <color rgb="FF000000"/>
        <rFont val="Times New Roman"/>
        <family val="1"/>
        <charset val="204"/>
      </rPr>
      <t xml:space="preserve">про виконання паспорта бюджетної програми місцевого бюджету на </t>
    </r>
    <r>
      <rPr>
        <b/>
        <sz val="18"/>
        <color rgb="FF000000"/>
        <rFont val="Times New Roman"/>
        <family val="1"/>
        <charset val="204"/>
      </rPr>
      <t>2020</t>
    </r>
    <r>
      <rPr>
        <b/>
        <sz val="14"/>
        <color rgb="FF000000"/>
        <rFont val="Times New Roman"/>
        <family val="1"/>
        <charset val="204"/>
      </rPr>
      <t xml:space="preserve"> рік</t>
    </r>
  </si>
  <si>
    <t>Придбання предметів довгострокового використання</t>
  </si>
  <si>
    <t xml:space="preserve">по загальному фонду  - за рахунок  економії по  фактичним видаткам по виплаті  ЄСВ в зв’язку  із наявністю довготривалих лікарняних, на які передбачались кошти. По спеціальному фонду - через каратнинні обмеження діяльність музею протягом року була обмежена, це впллинуло на рівень надходжень.  </t>
  </si>
  <si>
    <t>Міська програма забезпечення пожежної безпеки Ніжинської міської об’єднаної   територіальної громади на 2020 рік</t>
  </si>
  <si>
    <t>Залишок коштів виник за рахунок заокруглень: 7 грн. - від заправки вогнегасників, 77,42 грн. – від заміру опору ізоляції в приміщеннях музею.</t>
  </si>
  <si>
    <t>3,5,6,7. Відхилення пояснюється наявністю вакантних посад.</t>
  </si>
  <si>
    <t>10. Відхилення пояснюється  економією коштів на  виплату ЄСВ в зв’язку із тривалими лікарняними, на які  передбачались кошти</t>
  </si>
  <si>
    <t>Кількість предметів довгострокового використання</t>
  </si>
  <si>
    <t>потреба</t>
  </si>
  <si>
    <t>15.   Відхилення зумовлені  обмеженою діяльністю музею через карантинну ситуацію</t>
  </si>
  <si>
    <t>Середня вартість одиниці предметів довгострокового користування</t>
  </si>
  <si>
    <t>Обсяг видатків на зазначені цілі/кількість предметів довгострокового використання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</si>
  <si>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</si>
  <si>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звітний період *100</t>
  </si>
  <si>
    <t>Кількість проведених виставок у музеях /фактичний показник попереднього періоду (30)*100-100</t>
  </si>
  <si>
    <t>(виставкова площа /фактичний показник попереднього періоду (420.7)*100-100</t>
  </si>
  <si>
    <t>Кількість відвідувачів музеїв /фактичний показник попереднього періоду (10709)*100-100</t>
  </si>
  <si>
    <t>6. Зменшення кількості виставок виникло в зв’язку із діючими карантинними обмеженнями: підготовлено ще  14 виставок, які не були представлені відвідувачам.</t>
  </si>
  <si>
    <t>1 Спостерігається негативна динаміка, пов’язана із не проведенням 14 виставок  майстрів через  карантинні обмеження в 2020 році.</t>
  </si>
  <si>
    <t>3 Спостерігається позитивна динаміка, що пояснюється перевиконанням плану по кількості відвідувачів в поточному році але негативна у прівнянні з минулим роком через карантинні обмеження.</t>
  </si>
  <si>
    <t>Тетяна БАССАК</t>
  </si>
  <si>
    <t>Антоніна КУПРІЙ</t>
  </si>
  <si>
    <t>Оксана СУШКО</t>
  </si>
  <si>
    <t>1-2. Зменшення кількості відвідувачів на виставках зумовлене зменшенням кількості проведених виставок в зв'язку із діючими протягом 2020 року карантинними обмеженнями.</t>
  </si>
  <si>
    <t>3. Відхилення пояснюється: по Загальному фонду - наявністю залишку плану на кінець звітного року; по Спеціальному року - фактично меншими надходженнями внаслідок дії карантинних обмежень.</t>
  </si>
  <si>
    <t>Загалом програма виконана повністю, зокрема
100% виконано в частині придбання предметів довгострокового використання.</t>
  </si>
  <si>
    <t>12,14.  Відхилення зумовлене проведенням безкоштовних  екскурсій  для  дітей пільгових категорій навчальних закладів з інших міст.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</si>
</sst>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3" fillId="0" borderId="5" xfId="0" applyNumberFormat="1" applyFont="1" applyFill="1" applyBorder="1" applyAlignment="1">
      <alignment horizontal="center" vertical="top" wrapText="1"/>
    </xf>
    <xf numFmtId="0" fontId="14" fillId="0" borderId="5" xfId="0" applyNumberFormat="1" applyFont="1" applyFill="1" applyBorder="1" applyAlignment="1">
      <alignment vertical="top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Alignment="1">
      <alignment wrapText="1"/>
    </xf>
    <xf numFmtId="0" fontId="13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/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18" fillId="0" borderId="0" xfId="0" applyFont="1" applyFill="1"/>
    <xf numFmtId="0" fontId="7" fillId="0" borderId="0" xfId="0" applyFont="1" applyFill="1"/>
    <xf numFmtId="0" fontId="17" fillId="0" borderId="0" xfId="0" applyFont="1" applyFill="1" applyAlignment="1">
      <alignment wrapText="1"/>
    </xf>
    <xf numFmtId="0" fontId="14" fillId="0" borderId="0" xfId="0" applyFont="1" applyFill="1"/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E2" sqref="E2"/>
    </sheetView>
  </sheetViews>
  <sheetFormatPr defaultRowHeight="15.75" x14ac:dyDescent="0.25"/>
  <cols>
    <col min="1" max="1" width="32" style="5" customWidth="1"/>
    <col min="3" max="3" width="11.125" customWidth="1"/>
    <col min="4" max="4" width="24.5" customWidth="1"/>
    <col min="8" max="8" width="38" customWidth="1"/>
  </cols>
  <sheetData>
    <row r="1" spans="1:9" ht="31.5" x14ac:dyDescent="0.25">
      <c r="A1" s="5" t="s">
        <v>55</v>
      </c>
      <c r="C1" t="s">
        <v>156</v>
      </c>
      <c r="D1" t="s">
        <v>133</v>
      </c>
      <c r="E1" t="s">
        <v>158</v>
      </c>
      <c r="H1" s="5" t="s">
        <v>57</v>
      </c>
      <c r="I1" t="s">
        <v>58</v>
      </c>
    </row>
    <row r="2" spans="1:9" x14ac:dyDescent="0.25">
      <c r="H2" s="5"/>
    </row>
    <row r="3" spans="1:9" ht="47.25" x14ac:dyDescent="0.25">
      <c r="A3" s="5" t="s">
        <v>56</v>
      </c>
      <c r="C3" t="s">
        <v>157</v>
      </c>
      <c r="H3" s="5" t="s">
        <v>59</v>
      </c>
      <c r="I3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abSelected="1" zoomScale="80" zoomScaleNormal="80" workbookViewId="0">
      <selection activeCell="H77" sqref="H77:H78"/>
    </sheetView>
  </sheetViews>
  <sheetFormatPr defaultRowHeight="15.75" x14ac:dyDescent="0.25"/>
  <cols>
    <col min="1" max="1" width="5.875" style="4" customWidth="1"/>
    <col min="2" max="2" width="37.125" style="4" customWidth="1"/>
    <col min="3" max="3" width="9.875" style="4" customWidth="1"/>
    <col min="4" max="4" width="14.25" style="4" customWidth="1"/>
    <col min="5" max="13" width="12.625" style="4" customWidth="1"/>
    <col min="14" max="243" width="9" style="4"/>
    <col min="244" max="244" width="3.875" style="4" customWidth="1"/>
    <col min="245" max="245" width="10.75" style="4" customWidth="1"/>
    <col min="246" max="247" width="9" style="4"/>
    <col min="248" max="256" width="11.375" style="4" customWidth="1"/>
    <col min="257" max="499" width="9" style="4"/>
    <col min="500" max="500" width="3.875" style="4" customWidth="1"/>
    <col min="501" max="501" width="10.75" style="4" customWidth="1"/>
    <col min="502" max="503" width="9" style="4"/>
    <col min="504" max="512" width="11.375" style="4" customWidth="1"/>
    <col min="513" max="755" width="9" style="4"/>
    <col min="756" max="756" width="3.875" style="4" customWidth="1"/>
    <col min="757" max="757" width="10.75" style="4" customWidth="1"/>
    <col min="758" max="759" width="9" style="4"/>
    <col min="760" max="768" width="11.375" style="4" customWidth="1"/>
    <col min="769" max="1011" width="9" style="4"/>
    <col min="1012" max="1012" width="3.875" style="4" customWidth="1"/>
    <col min="1013" max="1013" width="10.75" style="4" customWidth="1"/>
    <col min="1014" max="1015" width="9" style="4"/>
    <col min="1016" max="1024" width="11.375" style="4" customWidth="1"/>
    <col min="1025" max="1267" width="9" style="4"/>
    <col min="1268" max="1268" width="3.875" style="4" customWidth="1"/>
    <col min="1269" max="1269" width="10.75" style="4" customWidth="1"/>
    <col min="1270" max="1271" width="9" style="4"/>
    <col min="1272" max="1280" width="11.375" style="4" customWidth="1"/>
    <col min="1281" max="1523" width="9" style="4"/>
    <col min="1524" max="1524" width="3.875" style="4" customWidth="1"/>
    <col min="1525" max="1525" width="10.75" style="4" customWidth="1"/>
    <col min="1526" max="1527" width="9" style="4"/>
    <col min="1528" max="1536" width="11.375" style="4" customWidth="1"/>
    <col min="1537" max="1779" width="9" style="4"/>
    <col min="1780" max="1780" width="3.875" style="4" customWidth="1"/>
    <col min="1781" max="1781" width="10.75" style="4" customWidth="1"/>
    <col min="1782" max="1783" width="9" style="4"/>
    <col min="1784" max="1792" width="11.375" style="4" customWidth="1"/>
    <col min="1793" max="2035" width="9" style="4"/>
    <col min="2036" max="2036" width="3.875" style="4" customWidth="1"/>
    <col min="2037" max="2037" width="10.75" style="4" customWidth="1"/>
    <col min="2038" max="2039" width="9" style="4"/>
    <col min="2040" max="2048" width="11.375" style="4" customWidth="1"/>
    <col min="2049" max="2291" width="9" style="4"/>
    <col min="2292" max="2292" width="3.875" style="4" customWidth="1"/>
    <col min="2293" max="2293" width="10.75" style="4" customWidth="1"/>
    <col min="2294" max="2295" width="9" style="4"/>
    <col min="2296" max="2304" width="11.375" style="4" customWidth="1"/>
    <col min="2305" max="2547" width="9" style="4"/>
    <col min="2548" max="2548" width="3.875" style="4" customWidth="1"/>
    <col min="2549" max="2549" width="10.75" style="4" customWidth="1"/>
    <col min="2550" max="2551" width="9" style="4"/>
    <col min="2552" max="2560" width="11.375" style="4" customWidth="1"/>
    <col min="2561" max="2803" width="9" style="4"/>
    <col min="2804" max="2804" width="3.875" style="4" customWidth="1"/>
    <col min="2805" max="2805" width="10.75" style="4" customWidth="1"/>
    <col min="2806" max="2807" width="9" style="4"/>
    <col min="2808" max="2816" width="11.375" style="4" customWidth="1"/>
    <col min="2817" max="3059" width="9" style="4"/>
    <col min="3060" max="3060" width="3.875" style="4" customWidth="1"/>
    <col min="3061" max="3061" width="10.75" style="4" customWidth="1"/>
    <col min="3062" max="3063" width="9" style="4"/>
    <col min="3064" max="3072" width="11.375" style="4" customWidth="1"/>
    <col min="3073" max="3315" width="9" style="4"/>
    <col min="3316" max="3316" width="3.875" style="4" customWidth="1"/>
    <col min="3317" max="3317" width="10.75" style="4" customWidth="1"/>
    <col min="3318" max="3319" width="9" style="4"/>
    <col min="3320" max="3328" width="11.375" style="4" customWidth="1"/>
    <col min="3329" max="3571" width="9" style="4"/>
    <col min="3572" max="3572" width="3.875" style="4" customWidth="1"/>
    <col min="3573" max="3573" width="10.75" style="4" customWidth="1"/>
    <col min="3574" max="3575" width="9" style="4"/>
    <col min="3576" max="3584" width="11.375" style="4" customWidth="1"/>
    <col min="3585" max="3827" width="9" style="4"/>
    <col min="3828" max="3828" width="3.875" style="4" customWidth="1"/>
    <col min="3829" max="3829" width="10.75" style="4" customWidth="1"/>
    <col min="3830" max="3831" width="9" style="4"/>
    <col min="3832" max="3840" width="11.375" style="4" customWidth="1"/>
    <col min="3841" max="4083" width="9" style="4"/>
    <col min="4084" max="4084" width="3.875" style="4" customWidth="1"/>
    <col min="4085" max="4085" width="10.75" style="4" customWidth="1"/>
    <col min="4086" max="4087" width="9" style="4"/>
    <col min="4088" max="4096" width="11.375" style="4" customWidth="1"/>
    <col min="4097" max="4339" width="9" style="4"/>
    <col min="4340" max="4340" width="3.875" style="4" customWidth="1"/>
    <col min="4341" max="4341" width="10.75" style="4" customWidth="1"/>
    <col min="4342" max="4343" width="9" style="4"/>
    <col min="4344" max="4352" width="11.375" style="4" customWidth="1"/>
    <col min="4353" max="4595" width="9" style="4"/>
    <col min="4596" max="4596" width="3.875" style="4" customWidth="1"/>
    <col min="4597" max="4597" width="10.75" style="4" customWidth="1"/>
    <col min="4598" max="4599" width="9" style="4"/>
    <col min="4600" max="4608" width="11.375" style="4" customWidth="1"/>
    <col min="4609" max="4851" width="9" style="4"/>
    <col min="4852" max="4852" width="3.875" style="4" customWidth="1"/>
    <col min="4853" max="4853" width="10.75" style="4" customWidth="1"/>
    <col min="4854" max="4855" width="9" style="4"/>
    <col min="4856" max="4864" width="11.375" style="4" customWidth="1"/>
    <col min="4865" max="5107" width="9" style="4"/>
    <col min="5108" max="5108" width="3.875" style="4" customWidth="1"/>
    <col min="5109" max="5109" width="10.75" style="4" customWidth="1"/>
    <col min="5110" max="5111" width="9" style="4"/>
    <col min="5112" max="5120" width="11.375" style="4" customWidth="1"/>
    <col min="5121" max="5363" width="9" style="4"/>
    <col min="5364" max="5364" width="3.875" style="4" customWidth="1"/>
    <col min="5365" max="5365" width="10.75" style="4" customWidth="1"/>
    <col min="5366" max="5367" width="9" style="4"/>
    <col min="5368" max="5376" width="11.375" style="4" customWidth="1"/>
    <col min="5377" max="5619" width="9" style="4"/>
    <col min="5620" max="5620" width="3.875" style="4" customWidth="1"/>
    <col min="5621" max="5621" width="10.75" style="4" customWidth="1"/>
    <col min="5622" max="5623" width="9" style="4"/>
    <col min="5624" max="5632" width="11.375" style="4" customWidth="1"/>
    <col min="5633" max="5875" width="9" style="4"/>
    <col min="5876" max="5876" width="3.875" style="4" customWidth="1"/>
    <col min="5877" max="5877" width="10.75" style="4" customWidth="1"/>
    <col min="5878" max="5879" width="9" style="4"/>
    <col min="5880" max="5888" width="11.375" style="4" customWidth="1"/>
    <col min="5889" max="6131" width="9" style="4"/>
    <col min="6132" max="6132" width="3.875" style="4" customWidth="1"/>
    <col min="6133" max="6133" width="10.75" style="4" customWidth="1"/>
    <col min="6134" max="6135" width="9" style="4"/>
    <col min="6136" max="6144" width="11.375" style="4" customWidth="1"/>
    <col min="6145" max="6387" width="9" style="4"/>
    <col min="6388" max="6388" width="3.875" style="4" customWidth="1"/>
    <col min="6389" max="6389" width="10.75" style="4" customWidth="1"/>
    <col min="6390" max="6391" width="9" style="4"/>
    <col min="6392" max="6400" width="11.375" style="4" customWidth="1"/>
    <col min="6401" max="6643" width="9" style="4"/>
    <col min="6644" max="6644" width="3.875" style="4" customWidth="1"/>
    <col min="6645" max="6645" width="10.75" style="4" customWidth="1"/>
    <col min="6646" max="6647" width="9" style="4"/>
    <col min="6648" max="6656" width="11.375" style="4" customWidth="1"/>
    <col min="6657" max="6899" width="9" style="4"/>
    <col min="6900" max="6900" width="3.875" style="4" customWidth="1"/>
    <col min="6901" max="6901" width="10.75" style="4" customWidth="1"/>
    <col min="6902" max="6903" width="9" style="4"/>
    <col min="6904" max="6912" width="11.375" style="4" customWidth="1"/>
    <col min="6913" max="7155" width="9" style="4"/>
    <col min="7156" max="7156" width="3.875" style="4" customWidth="1"/>
    <col min="7157" max="7157" width="10.75" style="4" customWidth="1"/>
    <col min="7158" max="7159" width="9" style="4"/>
    <col min="7160" max="7168" width="11.375" style="4" customWidth="1"/>
    <col min="7169" max="7411" width="9" style="4"/>
    <col min="7412" max="7412" width="3.875" style="4" customWidth="1"/>
    <col min="7413" max="7413" width="10.75" style="4" customWidth="1"/>
    <col min="7414" max="7415" width="9" style="4"/>
    <col min="7416" max="7424" width="11.375" style="4" customWidth="1"/>
    <col min="7425" max="7667" width="9" style="4"/>
    <col min="7668" max="7668" width="3.875" style="4" customWidth="1"/>
    <col min="7669" max="7669" width="10.75" style="4" customWidth="1"/>
    <col min="7670" max="7671" width="9" style="4"/>
    <col min="7672" max="7680" width="11.375" style="4" customWidth="1"/>
    <col min="7681" max="7923" width="9" style="4"/>
    <col min="7924" max="7924" width="3.875" style="4" customWidth="1"/>
    <col min="7925" max="7925" width="10.75" style="4" customWidth="1"/>
    <col min="7926" max="7927" width="9" style="4"/>
    <col min="7928" max="7936" width="11.375" style="4" customWidth="1"/>
    <col min="7937" max="8179" width="9" style="4"/>
    <col min="8180" max="8180" width="3.875" style="4" customWidth="1"/>
    <col min="8181" max="8181" width="10.75" style="4" customWidth="1"/>
    <col min="8182" max="8183" width="9" style="4"/>
    <col min="8184" max="8192" width="11.375" style="4" customWidth="1"/>
    <col min="8193" max="8435" width="9" style="4"/>
    <col min="8436" max="8436" width="3.875" style="4" customWidth="1"/>
    <col min="8437" max="8437" width="10.75" style="4" customWidth="1"/>
    <col min="8438" max="8439" width="9" style="4"/>
    <col min="8440" max="8448" width="11.375" style="4" customWidth="1"/>
    <col min="8449" max="8691" width="9" style="4"/>
    <col min="8692" max="8692" width="3.875" style="4" customWidth="1"/>
    <col min="8693" max="8693" width="10.75" style="4" customWidth="1"/>
    <col min="8694" max="8695" width="9" style="4"/>
    <col min="8696" max="8704" width="11.375" style="4" customWidth="1"/>
    <col min="8705" max="8947" width="9" style="4"/>
    <col min="8948" max="8948" width="3.875" style="4" customWidth="1"/>
    <col min="8949" max="8949" width="10.75" style="4" customWidth="1"/>
    <col min="8950" max="8951" width="9" style="4"/>
    <col min="8952" max="8960" width="11.375" style="4" customWidth="1"/>
    <col min="8961" max="9203" width="9" style="4"/>
    <col min="9204" max="9204" width="3.875" style="4" customWidth="1"/>
    <col min="9205" max="9205" width="10.75" style="4" customWidth="1"/>
    <col min="9206" max="9207" width="9" style="4"/>
    <col min="9208" max="9216" width="11.375" style="4" customWidth="1"/>
    <col min="9217" max="9459" width="9" style="4"/>
    <col min="9460" max="9460" width="3.875" style="4" customWidth="1"/>
    <col min="9461" max="9461" width="10.75" style="4" customWidth="1"/>
    <col min="9462" max="9463" width="9" style="4"/>
    <col min="9464" max="9472" width="11.375" style="4" customWidth="1"/>
    <col min="9473" max="9715" width="9" style="4"/>
    <col min="9716" max="9716" width="3.875" style="4" customWidth="1"/>
    <col min="9717" max="9717" width="10.75" style="4" customWidth="1"/>
    <col min="9718" max="9719" width="9" style="4"/>
    <col min="9720" max="9728" width="11.375" style="4" customWidth="1"/>
    <col min="9729" max="9971" width="9" style="4"/>
    <col min="9972" max="9972" width="3.875" style="4" customWidth="1"/>
    <col min="9973" max="9973" width="10.75" style="4" customWidth="1"/>
    <col min="9974" max="9975" width="9" style="4"/>
    <col min="9976" max="9984" width="11.375" style="4" customWidth="1"/>
    <col min="9985" max="10227" width="9" style="4"/>
    <col min="10228" max="10228" width="3.875" style="4" customWidth="1"/>
    <col min="10229" max="10229" width="10.75" style="4" customWidth="1"/>
    <col min="10230" max="10231" width="9" style="4"/>
    <col min="10232" max="10240" width="11.375" style="4" customWidth="1"/>
    <col min="10241" max="10483" width="9" style="4"/>
    <col min="10484" max="10484" width="3.875" style="4" customWidth="1"/>
    <col min="10485" max="10485" width="10.75" style="4" customWidth="1"/>
    <col min="10486" max="10487" width="9" style="4"/>
    <col min="10488" max="10496" width="11.375" style="4" customWidth="1"/>
    <col min="10497" max="10739" width="9" style="4"/>
    <col min="10740" max="10740" width="3.875" style="4" customWidth="1"/>
    <col min="10741" max="10741" width="10.75" style="4" customWidth="1"/>
    <col min="10742" max="10743" width="9" style="4"/>
    <col min="10744" max="10752" width="11.375" style="4" customWidth="1"/>
    <col min="10753" max="10995" width="9" style="4"/>
    <col min="10996" max="10996" width="3.875" style="4" customWidth="1"/>
    <col min="10997" max="10997" width="10.75" style="4" customWidth="1"/>
    <col min="10998" max="10999" width="9" style="4"/>
    <col min="11000" max="11008" width="11.375" style="4" customWidth="1"/>
    <col min="11009" max="11251" width="9" style="4"/>
    <col min="11252" max="11252" width="3.875" style="4" customWidth="1"/>
    <col min="11253" max="11253" width="10.75" style="4" customWidth="1"/>
    <col min="11254" max="11255" width="9" style="4"/>
    <col min="11256" max="11264" width="11.375" style="4" customWidth="1"/>
    <col min="11265" max="11507" width="9" style="4"/>
    <col min="11508" max="11508" width="3.875" style="4" customWidth="1"/>
    <col min="11509" max="11509" width="10.75" style="4" customWidth="1"/>
    <col min="11510" max="11511" width="9" style="4"/>
    <col min="11512" max="11520" width="11.375" style="4" customWidth="1"/>
    <col min="11521" max="11763" width="9" style="4"/>
    <col min="11764" max="11764" width="3.875" style="4" customWidth="1"/>
    <col min="11765" max="11765" width="10.75" style="4" customWidth="1"/>
    <col min="11766" max="11767" width="9" style="4"/>
    <col min="11768" max="11776" width="11.375" style="4" customWidth="1"/>
    <col min="11777" max="12019" width="9" style="4"/>
    <col min="12020" max="12020" width="3.875" style="4" customWidth="1"/>
    <col min="12021" max="12021" width="10.75" style="4" customWidth="1"/>
    <col min="12022" max="12023" width="9" style="4"/>
    <col min="12024" max="12032" width="11.375" style="4" customWidth="1"/>
    <col min="12033" max="12275" width="9" style="4"/>
    <col min="12276" max="12276" width="3.875" style="4" customWidth="1"/>
    <col min="12277" max="12277" width="10.75" style="4" customWidth="1"/>
    <col min="12278" max="12279" width="9" style="4"/>
    <col min="12280" max="12288" width="11.375" style="4" customWidth="1"/>
    <col min="12289" max="12531" width="9" style="4"/>
    <col min="12532" max="12532" width="3.875" style="4" customWidth="1"/>
    <col min="12533" max="12533" width="10.75" style="4" customWidth="1"/>
    <col min="12534" max="12535" width="9" style="4"/>
    <col min="12536" max="12544" width="11.375" style="4" customWidth="1"/>
    <col min="12545" max="12787" width="9" style="4"/>
    <col min="12788" max="12788" width="3.875" style="4" customWidth="1"/>
    <col min="12789" max="12789" width="10.75" style="4" customWidth="1"/>
    <col min="12790" max="12791" width="9" style="4"/>
    <col min="12792" max="12800" width="11.375" style="4" customWidth="1"/>
    <col min="12801" max="13043" width="9" style="4"/>
    <col min="13044" max="13044" width="3.875" style="4" customWidth="1"/>
    <col min="13045" max="13045" width="10.75" style="4" customWidth="1"/>
    <col min="13046" max="13047" width="9" style="4"/>
    <col min="13048" max="13056" width="11.375" style="4" customWidth="1"/>
    <col min="13057" max="13299" width="9" style="4"/>
    <col min="13300" max="13300" width="3.875" style="4" customWidth="1"/>
    <col min="13301" max="13301" width="10.75" style="4" customWidth="1"/>
    <col min="13302" max="13303" width="9" style="4"/>
    <col min="13304" max="13312" width="11.375" style="4" customWidth="1"/>
    <col min="13313" max="13555" width="9" style="4"/>
    <col min="13556" max="13556" width="3.875" style="4" customWidth="1"/>
    <col min="13557" max="13557" width="10.75" style="4" customWidth="1"/>
    <col min="13558" max="13559" width="9" style="4"/>
    <col min="13560" max="13568" width="11.375" style="4" customWidth="1"/>
    <col min="13569" max="13811" width="9" style="4"/>
    <col min="13812" max="13812" width="3.875" style="4" customWidth="1"/>
    <col min="13813" max="13813" width="10.75" style="4" customWidth="1"/>
    <col min="13814" max="13815" width="9" style="4"/>
    <col min="13816" max="13824" width="11.375" style="4" customWidth="1"/>
    <col min="13825" max="14067" width="9" style="4"/>
    <col min="14068" max="14068" width="3.875" style="4" customWidth="1"/>
    <col min="14069" max="14069" width="10.75" style="4" customWidth="1"/>
    <col min="14070" max="14071" width="9" style="4"/>
    <col min="14072" max="14080" width="11.375" style="4" customWidth="1"/>
    <col min="14081" max="14323" width="9" style="4"/>
    <col min="14324" max="14324" width="3.875" style="4" customWidth="1"/>
    <col min="14325" max="14325" width="10.75" style="4" customWidth="1"/>
    <col min="14326" max="14327" width="9" style="4"/>
    <col min="14328" max="14336" width="11.375" style="4" customWidth="1"/>
    <col min="14337" max="14579" width="9" style="4"/>
    <col min="14580" max="14580" width="3.875" style="4" customWidth="1"/>
    <col min="14581" max="14581" width="10.75" style="4" customWidth="1"/>
    <col min="14582" max="14583" width="9" style="4"/>
    <col min="14584" max="14592" width="11.375" style="4" customWidth="1"/>
    <col min="14593" max="14835" width="9" style="4"/>
    <col min="14836" max="14836" width="3.875" style="4" customWidth="1"/>
    <col min="14837" max="14837" width="10.75" style="4" customWidth="1"/>
    <col min="14838" max="14839" width="9" style="4"/>
    <col min="14840" max="14848" width="11.375" style="4" customWidth="1"/>
    <col min="14849" max="15091" width="9" style="4"/>
    <col min="15092" max="15092" width="3.875" style="4" customWidth="1"/>
    <col min="15093" max="15093" width="10.75" style="4" customWidth="1"/>
    <col min="15094" max="15095" width="9" style="4"/>
    <col min="15096" max="15104" width="11.375" style="4" customWidth="1"/>
    <col min="15105" max="15347" width="9" style="4"/>
    <col min="15348" max="15348" width="3.875" style="4" customWidth="1"/>
    <col min="15349" max="15349" width="10.75" style="4" customWidth="1"/>
    <col min="15350" max="15351" width="9" style="4"/>
    <col min="15352" max="15360" width="11.375" style="4" customWidth="1"/>
    <col min="15361" max="15603" width="9" style="4"/>
    <col min="15604" max="15604" width="3.875" style="4" customWidth="1"/>
    <col min="15605" max="15605" width="10.75" style="4" customWidth="1"/>
    <col min="15606" max="15607" width="9" style="4"/>
    <col min="15608" max="15616" width="11.375" style="4" customWidth="1"/>
    <col min="15617" max="15859" width="9" style="4"/>
    <col min="15860" max="15860" width="3.875" style="4" customWidth="1"/>
    <col min="15861" max="15861" width="10.75" style="4" customWidth="1"/>
    <col min="15862" max="15863" width="9" style="4"/>
    <col min="15864" max="15872" width="11.375" style="4" customWidth="1"/>
    <col min="15873" max="16115" width="9" style="4"/>
    <col min="16116" max="16116" width="3.875" style="4" customWidth="1"/>
    <col min="16117" max="16117" width="10.75" style="4" customWidth="1"/>
    <col min="16118" max="16119" width="9" style="4"/>
    <col min="16120" max="16128" width="11.375" style="4" customWidth="1"/>
    <col min="16129" max="16384" width="9" style="4"/>
  </cols>
  <sheetData>
    <row r="1" spans="1:13" ht="15.75" customHeight="1" x14ac:dyDescent="0.25">
      <c r="J1" s="107" t="s">
        <v>0</v>
      </c>
      <c r="K1" s="107"/>
      <c r="L1" s="107"/>
      <c r="M1" s="107"/>
    </row>
    <row r="2" spans="1:13" x14ac:dyDescent="0.25">
      <c r="J2" s="107"/>
      <c r="K2" s="107"/>
      <c r="L2" s="107"/>
      <c r="M2" s="107"/>
    </row>
    <row r="3" spans="1:13" x14ac:dyDescent="0.25">
      <c r="J3" s="107"/>
      <c r="K3" s="107"/>
      <c r="L3" s="107"/>
      <c r="M3" s="107"/>
    </row>
    <row r="4" spans="1:13" x14ac:dyDescent="0.25">
      <c r="J4" s="107"/>
      <c r="K4" s="107"/>
      <c r="L4" s="107"/>
      <c r="M4" s="107"/>
    </row>
    <row r="5" spans="1:13" ht="22.5" x14ac:dyDescent="0.25">
      <c r="A5" s="108" t="s">
        <v>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22.5" x14ac:dyDescent="0.25">
      <c r="A6" s="109" t="s">
        <v>136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3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x14ac:dyDescent="0.25">
      <c r="A8" s="103" t="s">
        <v>2</v>
      </c>
      <c r="B8" s="15">
        <v>1000000</v>
      </c>
      <c r="C8" s="13"/>
      <c r="E8" s="87" t="s">
        <v>40</v>
      </c>
      <c r="F8" s="87"/>
      <c r="G8" s="87"/>
      <c r="H8" s="87"/>
      <c r="I8" s="87"/>
      <c r="J8" s="87"/>
      <c r="K8" s="87"/>
      <c r="L8" s="87"/>
      <c r="M8" s="87"/>
    </row>
    <row r="9" spans="1:13" s="18" customFormat="1" ht="15" customHeight="1" x14ac:dyDescent="0.2">
      <c r="A9" s="103"/>
      <c r="B9" s="16" t="s">
        <v>3</v>
      </c>
      <c r="C9" s="17"/>
      <c r="E9" s="105" t="s">
        <v>4</v>
      </c>
      <c r="F9" s="105"/>
      <c r="G9" s="105"/>
      <c r="H9" s="105"/>
      <c r="I9" s="105"/>
      <c r="J9" s="105"/>
      <c r="K9" s="105"/>
      <c r="L9" s="105"/>
      <c r="M9" s="105"/>
    </row>
    <row r="10" spans="1:13" x14ac:dyDescent="0.25">
      <c r="A10" s="103" t="s">
        <v>5</v>
      </c>
      <c r="B10" s="15">
        <v>1010000</v>
      </c>
      <c r="C10" s="13"/>
      <c r="E10" s="87" t="s">
        <v>40</v>
      </c>
      <c r="F10" s="87"/>
      <c r="G10" s="87"/>
      <c r="H10" s="87"/>
      <c r="I10" s="87"/>
      <c r="J10" s="87"/>
      <c r="K10" s="87"/>
      <c r="L10" s="87"/>
      <c r="M10" s="87"/>
    </row>
    <row r="11" spans="1:13" s="18" customFormat="1" ht="15" customHeight="1" x14ac:dyDescent="0.2">
      <c r="A11" s="103"/>
      <c r="B11" s="16" t="s">
        <v>3</v>
      </c>
      <c r="C11" s="17"/>
      <c r="E11" s="94" t="s">
        <v>6</v>
      </c>
      <c r="F11" s="94"/>
      <c r="G11" s="94"/>
      <c r="H11" s="94"/>
      <c r="I11" s="94"/>
      <c r="J11" s="94"/>
      <c r="K11" s="94"/>
      <c r="L11" s="94"/>
      <c r="M11" s="94"/>
    </row>
    <row r="12" spans="1:13" s="20" customFormat="1" ht="43.5" customHeight="1" x14ac:dyDescent="0.3">
      <c r="A12" s="103" t="s">
        <v>7</v>
      </c>
      <c r="B12" s="54" t="s">
        <v>73</v>
      </c>
      <c r="C12" s="19" t="s">
        <v>67</v>
      </c>
      <c r="E12" s="104" t="s">
        <v>74</v>
      </c>
      <c r="F12" s="104"/>
      <c r="G12" s="104"/>
      <c r="H12" s="104"/>
      <c r="I12" s="104"/>
      <c r="J12" s="104"/>
      <c r="K12" s="104"/>
      <c r="L12" s="104"/>
      <c r="M12" s="104"/>
    </row>
    <row r="13" spans="1:13" s="18" customFormat="1" ht="11.25" x14ac:dyDescent="0.2">
      <c r="A13" s="103"/>
      <c r="B13" s="21" t="s">
        <v>8</v>
      </c>
      <c r="C13" s="21" t="s">
        <v>9</v>
      </c>
      <c r="E13" s="105" t="s">
        <v>10</v>
      </c>
      <c r="F13" s="105"/>
      <c r="G13" s="105"/>
      <c r="H13" s="105"/>
      <c r="I13" s="105"/>
      <c r="J13" s="105"/>
      <c r="K13" s="105"/>
      <c r="L13" s="105"/>
      <c r="M13" s="105"/>
    </row>
    <row r="14" spans="1:13" s="22" customFormat="1" ht="30.75" customHeight="1" x14ac:dyDescent="0.25">
      <c r="A14" s="106" t="s">
        <v>11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</row>
    <row r="15" spans="1:13" hidden="1" x14ac:dyDescent="0.25">
      <c r="A15" s="23"/>
    </row>
    <row r="16" spans="1:13" x14ac:dyDescent="0.25">
      <c r="A16" s="9" t="s">
        <v>27</v>
      </c>
      <c r="B16" s="68" t="s">
        <v>12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x14ac:dyDescent="0.25">
      <c r="A17" s="9">
        <v>1</v>
      </c>
      <c r="B17" s="77" t="s">
        <v>75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</row>
    <row r="18" spans="1:13" x14ac:dyDescent="0.25">
      <c r="A18" s="9">
        <v>2</v>
      </c>
      <c r="B18" s="77" t="s">
        <v>76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</row>
    <row r="19" spans="1:13" x14ac:dyDescent="0.25">
      <c r="A19" s="23"/>
    </row>
    <row r="20" spans="1:13" ht="33" customHeight="1" x14ac:dyDescent="0.25">
      <c r="A20" s="96" t="s">
        <v>77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 x14ac:dyDescent="0.25">
      <c r="A21" s="13"/>
    </row>
    <row r="22" spans="1:13" x14ac:dyDescent="0.25">
      <c r="A22" s="24" t="s">
        <v>13</v>
      </c>
    </row>
    <row r="23" spans="1:13" hidden="1" x14ac:dyDescent="0.25">
      <c r="A23" s="23"/>
    </row>
    <row r="24" spans="1:13" x14ac:dyDescent="0.25">
      <c r="A24" s="9" t="s">
        <v>27</v>
      </c>
      <c r="B24" s="68" t="s">
        <v>14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x14ac:dyDescent="0.25">
      <c r="A25" s="25">
        <v>1</v>
      </c>
      <c r="B25" s="77" t="s">
        <v>78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</row>
    <row r="26" spans="1:13" x14ac:dyDescent="0.25">
      <c r="A26" s="25"/>
      <c r="B26" s="77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3"/>
    </row>
    <row r="27" spans="1:13" x14ac:dyDescent="0.25">
      <c r="A27" s="23"/>
    </row>
    <row r="28" spans="1:13" x14ac:dyDescent="0.25">
      <c r="A28" s="24" t="s">
        <v>15</v>
      </c>
      <c r="M28" s="13" t="s">
        <v>16</v>
      </c>
    </row>
    <row r="29" spans="1:13" hidden="1" x14ac:dyDescent="0.25"/>
    <row r="30" spans="1:13" hidden="1" x14ac:dyDescent="0.25">
      <c r="A30" s="23"/>
    </row>
    <row r="31" spans="1:13" ht="30" customHeight="1" x14ac:dyDescent="0.25">
      <c r="A31" s="68" t="s">
        <v>27</v>
      </c>
      <c r="B31" s="68" t="s">
        <v>17</v>
      </c>
      <c r="C31" s="68"/>
      <c r="D31" s="68"/>
      <c r="E31" s="68" t="s">
        <v>18</v>
      </c>
      <c r="F31" s="68"/>
      <c r="G31" s="68"/>
      <c r="H31" s="68" t="s">
        <v>19</v>
      </c>
      <c r="I31" s="68"/>
      <c r="J31" s="68"/>
      <c r="K31" s="68" t="s">
        <v>20</v>
      </c>
      <c r="L31" s="68"/>
      <c r="M31" s="68"/>
    </row>
    <row r="32" spans="1:13" ht="33" customHeight="1" x14ac:dyDescent="0.25">
      <c r="A32" s="68"/>
      <c r="B32" s="68"/>
      <c r="C32" s="68"/>
      <c r="D32" s="68"/>
      <c r="E32" s="9" t="s">
        <v>21</v>
      </c>
      <c r="F32" s="9" t="s">
        <v>22</v>
      </c>
      <c r="G32" s="9" t="s">
        <v>23</v>
      </c>
      <c r="H32" s="9" t="s">
        <v>21</v>
      </c>
      <c r="I32" s="9" t="s">
        <v>22</v>
      </c>
      <c r="J32" s="9" t="s">
        <v>23</v>
      </c>
      <c r="K32" s="9" t="s">
        <v>21</v>
      </c>
      <c r="L32" s="9" t="s">
        <v>22</v>
      </c>
      <c r="M32" s="9" t="s">
        <v>23</v>
      </c>
    </row>
    <row r="33" spans="1:13" x14ac:dyDescent="0.25">
      <c r="A33" s="9">
        <v>1</v>
      </c>
      <c r="B33" s="68">
        <v>2</v>
      </c>
      <c r="C33" s="68"/>
      <c r="D33" s="68"/>
      <c r="E33" s="9">
        <v>3</v>
      </c>
      <c r="F33" s="9">
        <v>4</v>
      </c>
      <c r="G33" s="9">
        <v>5</v>
      </c>
      <c r="H33" s="9">
        <v>6</v>
      </c>
      <c r="I33" s="9">
        <v>7</v>
      </c>
      <c r="J33" s="9">
        <v>8</v>
      </c>
      <c r="K33" s="9">
        <v>9</v>
      </c>
      <c r="L33" s="9">
        <v>10</v>
      </c>
      <c r="M33" s="9">
        <v>11</v>
      </c>
    </row>
    <row r="34" spans="1:13" x14ac:dyDescent="0.25">
      <c r="A34" s="27">
        <v>1</v>
      </c>
      <c r="B34" s="77" t="s">
        <v>79</v>
      </c>
      <c r="C34" s="72"/>
      <c r="D34" s="73"/>
      <c r="E34" s="10">
        <v>5265491</v>
      </c>
      <c r="F34" s="10">
        <v>70000</v>
      </c>
      <c r="G34" s="10">
        <f>SUM(E34:F34)</f>
        <v>5335491</v>
      </c>
      <c r="H34" s="10">
        <f>5256937.07</f>
        <v>5256937.07</v>
      </c>
      <c r="I34" s="10">
        <f>30392.19+22565.52</f>
        <v>52957.71</v>
      </c>
      <c r="J34" s="10">
        <f>SUM(H34:I34)</f>
        <v>5309894.78</v>
      </c>
      <c r="K34" s="10">
        <f>H34-E34</f>
        <v>-8553.929999999702</v>
      </c>
      <c r="L34" s="10">
        <f>I34-F34</f>
        <v>-17042.29</v>
      </c>
      <c r="M34" s="10">
        <f>SUM(K34:L34)</f>
        <v>-25596.219999999703</v>
      </c>
    </row>
    <row r="35" spans="1:13" ht="16.5" thickBot="1" x14ac:dyDescent="0.3">
      <c r="A35" s="28">
        <v>2</v>
      </c>
      <c r="B35" s="74" t="s">
        <v>137</v>
      </c>
      <c r="C35" s="75"/>
      <c r="D35" s="76"/>
      <c r="E35" s="29"/>
      <c r="F35" s="29">
        <v>116600</v>
      </c>
      <c r="G35" s="29">
        <f>SUM(E35:F35)</f>
        <v>116600</v>
      </c>
      <c r="H35" s="29"/>
      <c r="I35" s="29">
        <v>116600</v>
      </c>
      <c r="J35" s="29">
        <f>SUM(H35:I35)</f>
        <v>116600</v>
      </c>
      <c r="K35" s="29">
        <f>H35-E35</f>
        <v>0</v>
      </c>
      <c r="L35" s="29">
        <f>I35-F35</f>
        <v>0</v>
      </c>
      <c r="M35" s="29">
        <f>SUM(K35:L35)</f>
        <v>0</v>
      </c>
    </row>
    <row r="36" spans="1:13" hidden="1" x14ac:dyDescent="0.25">
      <c r="A36" s="56"/>
      <c r="B36" s="100" t="s">
        <v>41</v>
      </c>
      <c r="C36" s="101"/>
      <c r="D36" s="102"/>
      <c r="E36" s="31"/>
      <c r="F36" s="31"/>
      <c r="G36" s="31">
        <f t="shared" ref="G36:G37" si="0">SUM(E36:F36)</f>
        <v>0</v>
      </c>
      <c r="H36" s="31"/>
      <c r="I36" s="31"/>
      <c r="J36" s="31">
        <f t="shared" ref="J36:J37" si="1">SUM(H36:I36)</f>
        <v>0</v>
      </c>
      <c r="K36" s="31">
        <f t="shared" ref="K36:L37" si="2">H36-E36</f>
        <v>0</v>
      </c>
      <c r="L36" s="31">
        <f t="shared" si="2"/>
        <v>0</v>
      </c>
      <c r="M36" s="31">
        <f t="shared" ref="M36:M37" si="3">SUM(K36:L36)</f>
        <v>0</v>
      </c>
    </row>
    <row r="37" spans="1:13" ht="33.75" hidden="1" customHeight="1" thickBot="1" x14ac:dyDescent="0.3">
      <c r="A37" s="28"/>
      <c r="B37" s="74" t="s">
        <v>80</v>
      </c>
      <c r="C37" s="75"/>
      <c r="D37" s="76"/>
      <c r="E37" s="29"/>
      <c r="F37" s="29"/>
      <c r="G37" s="29">
        <f t="shared" si="0"/>
        <v>0</v>
      </c>
      <c r="H37" s="29"/>
      <c r="I37" s="29"/>
      <c r="J37" s="29">
        <f t="shared" si="1"/>
        <v>0</v>
      </c>
      <c r="K37" s="29">
        <f t="shared" si="2"/>
        <v>0</v>
      </c>
      <c r="L37" s="29">
        <f t="shared" si="2"/>
        <v>0</v>
      </c>
      <c r="M37" s="29">
        <f t="shared" si="3"/>
        <v>0</v>
      </c>
    </row>
    <row r="38" spans="1:13" x14ac:dyDescent="0.25">
      <c r="A38" s="30"/>
      <c r="B38" s="99" t="s">
        <v>24</v>
      </c>
      <c r="C38" s="99"/>
      <c r="D38" s="99"/>
      <c r="E38" s="31">
        <f>SUM(E34:E37)</f>
        <v>5265491</v>
      </c>
      <c r="F38" s="31">
        <f t="shared" ref="F38:G38" si="4">SUM(F34:F37)</f>
        <v>186600</v>
      </c>
      <c r="G38" s="31">
        <f t="shared" si="4"/>
        <v>5452091</v>
      </c>
      <c r="H38" s="31">
        <f>SUM(H34:H37)</f>
        <v>5256937.07</v>
      </c>
      <c r="I38" s="31">
        <f t="shared" ref="I38:M38" si="5">SUM(I34:I37)</f>
        <v>169557.71</v>
      </c>
      <c r="J38" s="31">
        <f t="shared" si="5"/>
        <v>5426494.7800000003</v>
      </c>
      <c r="K38" s="31">
        <f t="shared" si="5"/>
        <v>-8553.929999999702</v>
      </c>
      <c r="L38" s="31">
        <f t="shared" si="5"/>
        <v>-17042.29</v>
      </c>
      <c r="M38" s="31">
        <f t="shared" si="5"/>
        <v>-25596.219999999703</v>
      </c>
    </row>
    <row r="39" spans="1:13" ht="32.25" customHeight="1" x14ac:dyDescent="0.25">
      <c r="A39" s="81" t="s">
        <v>25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13" ht="15.75" customHeight="1" x14ac:dyDescent="0.25">
      <c r="A40" s="32"/>
      <c r="B40" s="13" t="s">
        <v>131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36.6" customHeight="1" x14ac:dyDescent="0.25">
      <c r="A41" s="23"/>
      <c r="B41" s="86" t="s">
        <v>138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</row>
    <row r="42" spans="1:13" x14ac:dyDescent="0.25">
      <c r="A42" s="96" t="s">
        <v>26</v>
      </c>
      <c r="B42" s="96"/>
      <c r="C42" s="96"/>
      <c r="D42" s="96"/>
      <c r="E42" s="96"/>
      <c r="F42" s="96"/>
      <c r="G42" s="96"/>
      <c r="H42" s="96"/>
      <c r="I42" s="96"/>
      <c r="J42" s="13"/>
      <c r="K42" s="13"/>
      <c r="L42" s="13"/>
      <c r="M42" s="13" t="s">
        <v>16</v>
      </c>
    </row>
    <row r="43" spans="1:13" x14ac:dyDescent="0.25">
      <c r="A43" s="23"/>
    </row>
    <row r="44" spans="1:13" ht="31.5" customHeight="1" x14ac:dyDescent="0.25">
      <c r="A44" s="68" t="s">
        <v>27</v>
      </c>
      <c r="B44" s="68" t="s">
        <v>28</v>
      </c>
      <c r="C44" s="68"/>
      <c r="D44" s="68"/>
      <c r="E44" s="68" t="s">
        <v>18</v>
      </c>
      <c r="F44" s="68"/>
      <c r="G44" s="68"/>
      <c r="H44" s="68" t="s">
        <v>19</v>
      </c>
      <c r="I44" s="68"/>
      <c r="J44" s="68"/>
      <c r="K44" s="68" t="s">
        <v>20</v>
      </c>
      <c r="L44" s="68"/>
      <c r="M44" s="68"/>
    </row>
    <row r="45" spans="1:13" ht="33.75" customHeight="1" x14ac:dyDescent="0.25">
      <c r="A45" s="68"/>
      <c r="B45" s="68"/>
      <c r="C45" s="68"/>
      <c r="D45" s="68"/>
      <c r="E45" s="9" t="s">
        <v>21</v>
      </c>
      <c r="F45" s="9" t="s">
        <v>22</v>
      </c>
      <c r="G45" s="9" t="s">
        <v>23</v>
      </c>
      <c r="H45" s="9" t="s">
        <v>21</v>
      </c>
      <c r="I45" s="9" t="s">
        <v>22</v>
      </c>
      <c r="J45" s="9" t="s">
        <v>23</v>
      </c>
      <c r="K45" s="9" t="s">
        <v>21</v>
      </c>
      <c r="L45" s="9" t="s">
        <v>22</v>
      </c>
      <c r="M45" s="9" t="s">
        <v>23</v>
      </c>
    </row>
    <row r="46" spans="1:13" x14ac:dyDescent="0.25">
      <c r="A46" s="9">
        <v>1</v>
      </c>
      <c r="B46" s="68">
        <v>2</v>
      </c>
      <c r="C46" s="68"/>
      <c r="D46" s="68"/>
      <c r="E46" s="9">
        <v>3</v>
      </c>
      <c r="F46" s="9">
        <v>4</v>
      </c>
      <c r="G46" s="9">
        <v>5</v>
      </c>
      <c r="H46" s="9">
        <v>6</v>
      </c>
      <c r="I46" s="9">
        <v>7</v>
      </c>
      <c r="J46" s="9">
        <v>8</v>
      </c>
      <c r="K46" s="9">
        <v>9</v>
      </c>
      <c r="L46" s="9">
        <v>10</v>
      </c>
      <c r="M46" s="9">
        <v>11</v>
      </c>
    </row>
    <row r="47" spans="1:13" ht="36.75" customHeight="1" x14ac:dyDescent="0.25">
      <c r="A47" s="25">
        <v>1</v>
      </c>
      <c r="B47" s="77" t="s">
        <v>139</v>
      </c>
      <c r="C47" s="72"/>
      <c r="D47" s="73"/>
      <c r="E47" s="9">
        <v>18800</v>
      </c>
      <c r="F47" s="9">
        <v>0</v>
      </c>
      <c r="G47" s="9">
        <f t="shared" ref="G47:G48" si="6">SUM(E47:F47)</f>
        <v>18800</v>
      </c>
      <c r="H47" s="55">
        <v>18715.580000000002</v>
      </c>
      <c r="I47" s="9"/>
      <c r="J47" s="9">
        <f t="shared" ref="J47:J48" si="7">SUM(H47:I47)</f>
        <v>18715.580000000002</v>
      </c>
      <c r="K47" s="9">
        <f t="shared" ref="K47:M48" si="8">H47-E47</f>
        <v>-84.419999999998254</v>
      </c>
      <c r="L47" s="9">
        <f t="shared" si="8"/>
        <v>0</v>
      </c>
      <c r="M47" s="9">
        <f t="shared" si="8"/>
        <v>-84.419999999998254</v>
      </c>
    </row>
    <row r="48" spans="1:13" ht="32.25" hidden="1" customHeight="1" x14ac:dyDescent="0.25">
      <c r="A48" s="25">
        <v>2</v>
      </c>
      <c r="B48" s="77"/>
      <c r="C48" s="72"/>
      <c r="D48" s="73"/>
      <c r="E48" s="9"/>
      <c r="F48" s="9"/>
      <c r="G48" s="9">
        <f t="shared" si="6"/>
        <v>0</v>
      </c>
      <c r="H48" s="9"/>
      <c r="I48" s="9"/>
      <c r="J48" s="9">
        <f t="shared" si="7"/>
        <v>0</v>
      </c>
      <c r="K48" s="9">
        <f t="shared" si="8"/>
        <v>0</v>
      </c>
      <c r="L48" s="9">
        <f t="shared" si="8"/>
        <v>0</v>
      </c>
      <c r="M48" s="9">
        <f t="shared" si="8"/>
        <v>0</v>
      </c>
    </row>
    <row r="49" spans="1:13" x14ac:dyDescent="0.25">
      <c r="A49" s="25"/>
      <c r="B49" s="77"/>
      <c r="C49" s="72"/>
      <c r="D49" s="73"/>
      <c r="E49" s="33">
        <f>SUM(E47:E48)</f>
        <v>18800</v>
      </c>
      <c r="F49" s="33">
        <f t="shared" ref="F49:M49" si="9">SUM(F47:F48)</f>
        <v>0</v>
      </c>
      <c r="G49" s="33">
        <f t="shared" si="9"/>
        <v>18800</v>
      </c>
      <c r="H49" s="33">
        <f t="shared" si="9"/>
        <v>18715.580000000002</v>
      </c>
      <c r="I49" s="33">
        <f t="shared" si="9"/>
        <v>0</v>
      </c>
      <c r="J49" s="33">
        <f t="shared" si="9"/>
        <v>18715.580000000002</v>
      </c>
      <c r="K49" s="33">
        <f t="shared" si="9"/>
        <v>-84.419999999998254</v>
      </c>
      <c r="L49" s="33">
        <f t="shared" si="9"/>
        <v>0</v>
      </c>
      <c r="M49" s="33">
        <f t="shared" si="9"/>
        <v>-84.419999999998254</v>
      </c>
    </row>
    <row r="50" spans="1:13" x14ac:dyDescent="0.25">
      <c r="A50" s="81" t="s">
        <v>25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</row>
    <row r="51" spans="1:13" x14ac:dyDescent="0.25">
      <c r="A51" s="57"/>
      <c r="B51" s="83" t="s">
        <v>140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13" x14ac:dyDescent="0.25">
      <c r="A52" s="23"/>
    </row>
    <row r="53" spans="1:13" x14ac:dyDescent="0.25">
      <c r="A53" s="24" t="s">
        <v>29</v>
      </c>
    </row>
    <row r="54" spans="1:13" x14ac:dyDescent="0.25">
      <c r="A54" s="23"/>
    </row>
    <row r="55" spans="1:13" ht="52.9" customHeight="1" x14ac:dyDescent="0.25">
      <c r="A55" s="68" t="s">
        <v>27</v>
      </c>
      <c r="B55" s="68" t="s">
        <v>30</v>
      </c>
      <c r="C55" s="68" t="s">
        <v>31</v>
      </c>
      <c r="D55" s="68" t="s">
        <v>32</v>
      </c>
      <c r="E55" s="68" t="s">
        <v>18</v>
      </c>
      <c r="F55" s="68"/>
      <c r="G55" s="68"/>
      <c r="H55" s="68" t="s">
        <v>33</v>
      </c>
      <c r="I55" s="68"/>
      <c r="J55" s="68"/>
      <c r="K55" s="68" t="s">
        <v>20</v>
      </c>
      <c r="L55" s="68"/>
      <c r="M55" s="68"/>
    </row>
    <row r="56" spans="1:13" ht="30.75" customHeight="1" x14ac:dyDescent="0.25">
      <c r="A56" s="68"/>
      <c r="B56" s="68"/>
      <c r="C56" s="68"/>
      <c r="D56" s="68"/>
      <c r="E56" s="9" t="s">
        <v>21</v>
      </c>
      <c r="F56" s="9" t="s">
        <v>22</v>
      </c>
      <c r="G56" s="9" t="s">
        <v>23</v>
      </c>
      <c r="H56" s="9" t="s">
        <v>21</v>
      </c>
      <c r="I56" s="9" t="s">
        <v>22</v>
      </c>
      <c r="J56" s="9" t="s">
        <v>23</v>
      </c>
      <c r="K56" s="9" t="s">
        <v>21</v>
      </c>
      <c r="L56" s="9" t="s">
        <v>22</v>
      </c>
      <c r="M56" s="9" t="s">
        <v>23</v>
      </c>
    </row>
    <row r="57" spans="1:13" x14ac:dyDescent="0.25">
      <c r="A57" s="9">
        <v>1</v>
      </c>
      <c r="B57" s="9">
        <v>2</v>
      </c>
      <c r="C57" s="9">
        <v>3</v>
      </c>
      <c r="D57" s="9">
        <v>4</v>
      </c>
      <c r="E57" s="9">
        <v>5</v>
      </c>
      <c r="F57" s="9">
        <v>6</v>
      </c>
      <c r="G57" s="9">
        <v>7</v>
      </c>
      <c r="H57" s="9">
        <v>8</v>
      </c>
      <c r="I57" s="9">
        <v>9</v>
      </c>
      <c r="J57" s="9">
        <v>10</v>
      </c>
      <c r="K57" s="9">
        <v>11</v>
      </c>
      <c r="L57" s="9">
        <v>12</v>
      </c>
      <c r="M57" s="9">
        <v>13</v>
      </c>
    </row>
    <row r="58" spans="1:13" x14ac:dyDescent="0.25">
      <c r="A58" s="9">
        <v>1</v>
      </c>
      <c r="B58" s="33" t="s">
        <v>47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x14ac:dyDescent="0.25">
      <c r="A59" s="27">
        <v>1</v>
      </c>
      <c r="B59" s="2" t="s">
        <v>61</v>
      </c>
      <c r="C59" s="3" t="s">
        <v>43</v>
      </c>
      <c r="D59" s="6" t="s">
        <v>64</v>
      </c>
      <c r="E59" s="9">
        <v>1</v>
      </c>
      <c r="F59" s="9" t="s">
        <v>48</v>
      </c>
      <c r="G59" s="34">
        <f>SUM(E59:F59)</f>
        <v>1</v>
      </c>
      <c r="H59" s="55">
        <v>1</v>
      </c>
      <c r="I59" s="9" t="s">
        <v>48</v>
      </c>
      <c r="J59" s="34">
        <f>SUM(H59:I59)</f>
        <v>1</v>
      </c>
      <c r="K59" s="9">
        <f>H59-E59</f>
        <v>0</v>
      </c>
      <c r="L59" s="9" t="s">
        <v>48</v>
      </c>
      <c r="M59" s="34">
        <f>SUM(K59:L59)</f>
        <v>0</v>
      </c>
    </row>
    <row r="60" spans="1:13" x14ac:dyDescent="0.25">
      <c r="A60" s="27">
        <v>2</v>
      </c>
      <c r="B60" s="2" t="s">
        <v>81</v>
      </c>
      <c r="C60" s="3" t="s">
        <v>43</v>
      </c>
      <c r="D60" s="6" t="s">
        <v>64</v>
      </c>
      <c r="E60" s="9">
        <v>1</v>
      </c>
      <c r="F60" s="9" t="s">
        <v>48</v>
      </c>
      <c r="G60" s="34">
        <f t="shared" ref="G60:G71" si="10">SUM(E60:F60)</f>
        <v>1</v>
      </c>
      <c r="H60" s="55">
        <v>1</v>
      </c>
      <c r="I60" s="9" t="s">
        <v>48</v>
      </c>
      <c r="J60" s="34">
        <f t="shared" ref="J60:J71" si="11">SUM(H60:I60)</f>
        <v>1</v>
      </c>
      <c r="K60" s="9">
        <f t="shared" ref="K60:K64" si="12">H60-E60</f>
        <v>0</v>
      </c>
      <c r="L60" s="9" t="s">
        <v>48</v>
      </c>
      <c r="M60" s="34">
        <f t="shared" ref="M60:M71" si="13">SUM(K60:L60)</f>
        <v>0</v>
      </c>
    </row>
    <row r="61" spans="1:13" x14ac:dyDescent="0.25">
      <c r="A61" s="27">
        <v>3</v>
      </c>
      <c r="B61" s="2" t="s">
        <v>62</v>
      </c>
      <c r="C61" s="3" t="s">
        <v>43</v>
      </c>
      <c r="D61" s="6" t="s">
        <v>45</v>
      </c>
      <c r="E61" s="9">
        <v>31</v>
      </c>
      <c r="F61" s="9" t="s">
        <v>48</v>
      </c>
      <c r="G61" s="34">
        <f t="shared" si="10"/>
        <v>31</v>
      </c>
      <c r="H61" s="35">
        <f>SUM(H62:H65)</f>
        <v>25.75</v>
      </c>
      <c r="I61" s="9" t="s">
        <v>48</v>
      </c>
      <c r="J61" s="34">
        <f t="shared" si="11"/>
        <v>25.75</v>
      </c>
      <c r="K61" s="9">
        <f t="shared" si="12"/>
        <v>-5.25</v>
      </c>
      <c r="L61" s="9" t="s">
        <v>48</v>
      </c>
      <c r="M61" s="34">
        <f t="shared" si="13"/>
        <v>-5.25</v>
      </c>
    </row>
    <row r="62" spans="1:13" ht="31.5" x14ac:dyDescent="0.25">
      <c r="A62" s="27">
        <v>4</v>
      </c>
      <c r="B62" s="2" t="s">
        <v>82</v>
      </c>
      <c r="C62" s="3" t="s">
        <v>43</v>
      </c>
      <c r="D62" s="6" t="s">
        <v>45</v>
      </c>
      <c r="E62" s="9">
        <v>3</v>
      </c>
      <c r="F62" s="9" t="s">
        <v>48</v>
      </c>
      <c r="G62" s="34">
        <f t="shared" si="10"/>
        <v>3</v>
      </c>
      <c r="H62" s="35">
        <v>3</v>
      </c>
      <c r="I62" s="9" t="s">
        <v>48</v>
      </c>
      <c r="J62" s="34">
        <f t="shared" si="11"/>
        <v>3</v>
      </c>
      <c r="K62" s="9">
        <f t="shared" si="12"/>
        <v>0</v>
      </c>
      <c r="L62" s="9" t="s">
        <v>48</v>
      </c>
      <c r="M62" s="34">
        <f t="shared" si="13"/>
        <v>0</v>
      </c>
    </row>
    <row r="63" spans="1:13" ht="31.5" x14ac:dyDescent="0.25">
      <c r="A63" s="27">
        <v>5</v>
      </c>
      <c r="B63" s="2" t="s">
        <v>63</v>
      </c>
      <c r="C63" s="3" t="s">
        <v>43</v>
      </c>
      <c r="D63" s="6" t="s">
        <v>45</v>
      </c>
      <c r="E63" s="9">
        <v>20</v>
      </c>
      <c r="F63" s="9" t="s">
        <v>48</v>
      </c>
      <c r="G63" s="34">
        <f t="shared" si="10"/>
        <v>20</v>
      </c>
      <c r="H63" s="35">
        <v>16.75</v>
      </c>
      <c r="I63" s="9" t="s">
        <v>48</v>
      </c>
      <c r="J63" s="34">
        <f t="shared" si="11"/>
        <v>16.75</v>
      </c>
      <c r="K63" s="9">
        <f t="shared" si="12"/>
        <v>-3.25</v>
      </c>
      <c r="L63" s="9" t="s">
        <v>48</v>
      </c>
      <c r="M63" s="34">
        <f t="shared" si="13"/>
        <v>-3.25</v>
      </c>
    </row>
    <row r="64" spans="1:13" ht="31.5" x14ac:dyDescent="0.25">
      <c r="A64" s="27">
        <v>6</v>
      </c>
      <c r="B64" s="2" t="s">
        <v>83</v>
      </c>
      <c r="C64" s="3" t="s">
        <v>43</v>
      </c>
      <c r="D64" s="6" t="s">
        <v>45</v>
      </c>
      <c r="E64" s="9">
        <v>6</v>
      </c>
      <c r="F64" s="9" t="s">
        <v>48</v>
      </c>
      <c r="G64" s="34">
        <f t="shared" si="10"/>
        <v>6</v>
      </c>
      <c r="H64" s="35">
        <v>5</v>
      </c>
      <c r="I64" s="9" t="s">
        <v>48</v>
      </c>
      <c r="J64" s="34">
        <f t="shared" si="11"/>
        <v>5</v>
      </c>
      <c r="K64" s="9">
        <f t="shared" si="12"/>
        <v>-1</v>
      </c>
      <c r="L64" s="9" t="s">
        <v>48</v>
      </c>
      <c r="M64" s="34">
        <f t="shared" si="13"/>
        <v>-1</v>
      </c>
    </row>
    <row r="65" spans="1:13" ht="31.5" x14ac:dyDescent="0.25">
      <c r="A65" s="27">
        <v>7</v>
      </c>
      <c r="B65" s="2" t="s">
        <v>84</v>
      </c>
      <c r="C65" s="3" t="s">
        <v>43</v>
      </c>
      <c r="D65" s="6" t="s">
        <v>45</v>
      </c>
      <c r="E65" s="9">
        <v>2</v>
      </c>
      <c r="F65" s="9" t="s">
        <v>48</v>
      </c>
      <c r="G65" s="36">
        <f t="shared" si="10"/>
        <v>2</v>
      </c>
      <c r="H65" s="35">
        <v>1</v>
      </c>
      <c r="I65" s="9" t="s">
        <v>48</v>
      </c>
      <c r="J65" s="34">
        <f t="shared" ref="J65:J70" si="14">SUM(H65:I65)</f>
        <v>1</v>
      </c>
      <c r="K65" s="9">
        <f t="shared" ref="K65:K70" si="15">H65-E65</f>
        <v>-1</v>
      </c>
      <c r="L65" s="9" t="s">
        <v>48</v>
      </c>
      <c r="M65" s="34">
        <f t="shared" ref="M65:M70" si="16">SUM(K65:L65)</f>
        <v>-1</v>
      </c>
    </row>
    <row r="66" spans="1:13" ht="25.5" x14ac:dyDescent="0.25">
      <c r="A66" s="27">
        <v>8</v>
      </c>
      <c r="B66" s="2" t="s">
        <v>85</v>
      </c>
      <c r="C66" s="3" t="s">
        <v>90</v>
      </c>
      <c r="D66" s="1" t="s">
        <v>91</v>
      </c>
      <c r="E66" s="9">
        <v>1946.2</v>
      </c>
      <c r="F66" s="9" t="s">
        <v>48</v>
      </c>
      <c r="G66" s="36">
        <f t="shared" si="10"/>
        <v>1946.2</v>
      </c>
      <c r="H66" s="55">
        <v>1946.2</v>
      </c>
      <c r="I66" s="9" t="s">
        <v>48</v>
      </c>
      <c r="J66" s="34">
        <f t="shared" si="14"/>
        <v>1946.2</v>
      </c>
      <c r="K66" s="9">
        <f t="shared" si="15"/>
        <v>0</v>
      </c>
      <c r="L66" s="9" t="s">
        <v>48</v>
      </c>
      <c r="M66" s="34">
        <f t="shared" si="16"/>
        <v>0</v>
      </c>
    </row>
    <row r="67" spans="1:13" ht="25.5" x14ac:dyDescent="0.25">
      <c r="A67" s="27">
        <v>9</v>
      </c>
      <c r="B67" s="2" t="s">
        <v>86</v>
      </c>
      <c r="C67" s="3" t="s">
        <v>90</v>
      </c>
      <c r="D67" s="1" t="s">
        <v>91</v>
      </c>
      <c r="E67" s="9">
        <v>420.7</v>
      </c>
      <c r="F67" s="9" t="s">
        <v>48</v>
      </c>
      <c r="G67" s="36">
        <f t="shared" si="10"/>
        <v>420.7</v>
      </c>
      <c r="H67" s="55">
        <v>420.7</v>
      </c>
      <c r="I67" s="9" t="s">
        <v>48</v>
      </c>
      <c r="J67" s="34">
        <f t="shared" si="14"/>
        <v>420.7</v>
      </c>
      <c r="K67" s="9">
        <f t="shared" si="15"/>
        <v>0</v>
      </c>
      <c r="L67" s="9" t="s">
        <v>48</v>
      </c>
      <c r="M67" s="34">
        <f t="shared" si="16"/>
        <v>0</v>
      </c>
    </row>
    <row r="68" spans="1:13" ht="38.25" x14ac:dyDescent="0.25">
      <c r="A68" s="27">
        <v>10</v>
      </c>
      <c r="B68" s="2" t="s">
        <v>87</v>
      </c>
      <c r="C68" s="3" t="s">
        <v>44</v>
      </c>
      <c r="D68" s="1" t="s">
        <v>65</v>
      </c>
      <c r="E68" s="58">
        <v>5265491</v>
      </c>
      <c r="F68" s="58" t="s">
        <v>48</v>
      </c>
      <c r="G68" s="59">
        <f t="shared" si="10"/>
        <v>5265491</v>
      </c>
      <c r="H68" s="10">
        <f>H38-H36</f>
        <v>5256937.07</v>
      </c>
      <c r="I68" s="58" t="s">
        <v>48</v>
      </c>
      <c r="J68" s="65">
        <f t="shared" si="14"/>
        <v>5256937.07</v>
      </c>
      <c r="K68" s="10">
        <f t="shared" si="15"/>
        <v>-8553.929999999702</v>
      </c>
      <c r="L68" s="10" t="s">
        <v>48</v>
      </c>
      <c r="M68" s="65">
        <f t="shared" si="16"/>
        <v>-8553.929999999702</v>
      </c>
    </row>
    <row r="69" spans="1:13" ht="31.5" x14ac:dyDescent="0.25">
      <c r="A69" s="27">
        <v>11</v>
      </c>
      <c r="B69" s="2" t="s">
        <v>88</v>
      </c>
      <c r="C69" s="3" t="s">
        <v>44</v>
      </c>
      <c r="D69" s="1"/>
      <c r="E69" s="9">
        <v>0</v>
      </c>
      <c r="F69" s="9" t="s">
        <v>48</v>
      </c>
      <c r="G69" s="36">
        <f t="shared" si="10"/>
        <v>0</v>
      </c>
      <c r="H69" s="55">
        <v>0</v>
      </c>
      <c r="I69" s="9" t="s">
        <v>48</v>
      </c>
      <c r="J69" s="34">
        <f t="shared" si="14"/>
        <v>0</v>
      </c>
      <c r="K69" s="9">
        <f t="shared" si="15"/>
        <v>0</v>
      </c>
      <c r="L69" s="9" t="s">
        <v>48</v>
      </c>
      <c r="M69" s="34">
        <f t="shared" si="16"/>
        <v>0</v>
      </c>
    </row>
    <row r="70" spans="1:13" ht="63.75" hidden="1" x14ac:dyDescent="0.25">
      <c r="A70" s="27">
        <v>12</v>
      </c>
      <c r="B70" s="2" t="s">
        <v>42</v>
      </c>
      <c r="C70" s="3" t="s">
        <v>44</v>
      </c>
      <c r="D70" s="1" t="s">
        <v>46</v>
      </c>
      <c r="E70" s="9"/>
      <c r="F70" s="9" t="s">
        <v>48</v>
      </c>
      <c r="G70" s="36">
        <f t="shared" si="10"/>
        <v>0</v>
      </c>
      <c r="H70" s="9"/>
      <c r="I70" s="9" t="s">
        <v>48</v>
      </c>
      <c r="J70" s="34">
        <f t="shared" si="14"/>
        <v>0</v>
      </c>
      <c r="K70" s="9">
        <f t="shared" si="15"/>
        <v>0</v>
      </c>
      <c r="L70" s="9" t="s">
        <v>48</v>
      </c>
      <c r="M70" s="34">
        <f t="shared" si="16"/>
        <v>0</v>
      </c>
    </row>
    <row r="71" spans="1:13" s="39" customFormat="1" ht="47.25" hidden="1" x14ac:dyDescent="0.25">
      <c r="A71" s="37">
        <v>13</v>
      </c>
      <c r="B71" s="2" t="s">
        <v>89</v>
      </c>
      <c r="C71" s="3" t="s">
        <v>44</v>
      </c>
      <c r="D71" s="1" t="s">
        <v>68</v>
      </c>
      <c r="E71" s="38"/>
      <c r="F71" s="38"/>
      <c r="G71" s="36">
        <f t="shared" si="10"/>
        <v>0</v>
      </c>
      <c r="H71" s="38"/>
      <c r="I71" s="38"/>
      <c r="J71" s="36">
        <f t="shared" si="11"/>
        <v>0</v>
      </c>
      <c r="K71" s="38" t="s">
        <v>48</v>
      </c>
      <c r="L71" s="38">
        <f>I71-F71</f>
        <v>0</v>
      </c>
      <c r="M71" s="36">
        <f t="shared" si="13"/>
        <v>0</v>
      </c>
    </row>
    <row r="72" spans="1:13" x14ac:dyDescent="0.25">
      <c r="A72" s="68" t="s">
        <v>34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 x14ac:dyDescent="0.25">
      <c r="A73" s="40"/>
      <c r="B73" s="72" t="s">
        <v>141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3"/>
    </row>
    <row r="74" spans="1:13" x14ac:dyDescent="0.25">
      <c r="A74" s="41"/>
      <c r="B74" s="72" t="s">
        <v>142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3"/>
    </row>
    <row r="75" spans="1:13" ht="16.5" thickBot="1" x14ac:dyDescent="0.3">
      <c r="A75" s="12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8"/>
    </row>
    <row r="76" spans="1:13" x14ac:dyDescent="0.25">
      <c r="A76" s="30">
        <v>2</v>
      </c>
      <c r="B76" s="42" t="s">
        <v>49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38.25" x14ac:dyDescent="0.25">
      <c r="A77" s="27">
        <v>1</v>
      </c>
      <c r="B77" s="2" t="s">
        <v>92</v>
      </c>
      <c r="C77" s="3" t="s">
        <v>110</v>
      </c>
      <c r="D77" s="1" t="s">
        <v>112</v>
      </c>
      <c r="E77" s="35">
        <v>6000</v>
      </c>
      <c r="F77" s="8" t="s">
        <v>48</v>
      </c>
      <c r="G77" s="44">
        <f>SUM(E77:F77)</f>
        <v>6000</v>
      </c>
      <c r="H77" s="35">
        <f>H78</f>
        <v>3000</v>
      </c>
      <c r="I77" s="7" t="s">
        <v>48</v>
      </c>
      <c r="J77" s="34">
        <f t="shared" ref="J77:J96" si="17">SUM(H77:I77)</f>
        <v>3000</v>
      </c>
      <c r="K77" s="9">
        <f>H77-E77</f>
        <v>-3000</v>
      </c>
      <c r="L77" s="7" t="s">
        <v>48</v>
      </c>
      <c r="M77" s="36">
        <f t="shared" ref="M77" si="18">SUM(K77:L77)</f>
        <v>-3000</v>
      </c>
    </row>
    <row r="78" spans="1:13" ht="38.25" x14ac:dyDescent="0.25">
      <c r="A78" s="27">
        <v>2</v>
      </c>
      <c r="B78" s="2" t="s">
        <v>93</v>
      </c>
      <c r="C78" s="3" t="s">
        <v>110</v>
      </c>
      <c r="D78" s="1" t="s">
        <v>112</v>
      </c>
      <c r="E78" s="35">
        <v>6000</v>
      </c>
      <c r="F78" s="8" t="s">
        <v>48</v>
      </c>
      <c r="G78" s="44">
        <f>SUM(E78:F78)</f>
        <v>6000</v>
      </c>
      <c r="H78" s="35">
        <v>3000</v>
      </c>
      <c r="I78" s="7" t="s">
        <v>48</v>
      </c>
      <c r="J78" s="34">
        <f t="shared" si="17"/>
        <v>3000</v>
      </c>
      <c r="K78" s="9">
        <f t="shared" ref="K78:K96" si="19">H78-E78</f>
        <v>-3000</v>
      </c>
      <c r="L78" s="7" t="s">
        <v>48</v>
      </c>
      <c r="M78" s="36">
        <f t="shared" ref="M78:M96" si="20">SUM(K78:L78)</f>
        <v>-3000</v>
      </c>
    </row>
    <row r="79" spans="1:13" ht="38.25" x14ac:dyDescent="0.25">
      <c r="A79" s="27">
        <v>3</v>
      </c>
      <c r="B79" s="2" t="s">
        <v>94</v>
      </c>
      <c r="C79" s="3" t="s">
        <v>110</v>
      </c>
      <c r="D79" s="1" t="s">
        <v>112</v>
      </c>
      <c r="E79" s="7" t="s">
        <v>48</v>
      </c>
      <c r="F79" s="7" t="s">
        <v>48</v>
      </c>
      <c r="G79" s="34">
        <f>SUM(E79:F79)</f>
        <v>0</v>
      </c>
      <c r="H79" s="7" t="s">
        <v>48</v>
      </c>
      <c r="I79" s="7" t="s">
        <v>48</v>
      </c>
      <c r="J79" s="34">
        <f t="shared" si="17"/>
        <v>0</v>
      </c>
      <c r="K79" s="7" t="s">
        <v>48</v>
      </c>
      <c r="L79" s="7" t="s">
        <v>48</v>
      </c>
      <c r="M79" s="36">
        <f t="shared" si="20"/>
        <v>0</v>
      </c>
    </row>
    <row r="80" spans="1:13" ht="38.25" x14ac:dyDescent="0.25">
      <c r="A80" s="27">
        <v>4</v>
      </c>
      <c r="B80" s="2" t="s">
        <v>95</v>
      </c>
      <c r="C80" s="3" t="s">
        <v>111</v>
      </c>
      <c r="D80" s="1" t="s">
        <v>112</v>
      </c>
      <c r="E80" s="7" t="s">
        <v>48</v>
      </c>
      <c r="F80" s="7" t="s">
        <v>48</v>
      </c>
      <c r="G80" s="34">
        <f t="shared" ref="G80:G96" si="21">SUM(E80:F80)</f>
        <v>0</v>
      </c>
      <c r="H80" s="7" t="s">
        <v>48</v>
      </c>
      <c r="I80" s="7" t="s">
        <v>48</v>
      </c>
      <c r="J80" s="34">
        <f t="shared" si="17"/>
        <v>0</v>
      </c>
      <c r="K80" s="7" t="s">
        <v>48</v>
      </c>
      <c r="L80" s="7" t="s">
        <v>48</v>
      </c>
      <c r="M80" s="36">
        <f t="shared" si="20"/>
        <v>0</v>
      </c>
    </row>
    <row r="81" spans="1:13" ht="38.25" x14ac:dyDescent="0.25">
      <c r="A81" s="27">
        <v>5</v>
      </c>
      <c r="B81" s="2" t="s">
        <v>96</v>
      </c>
      <c r="C81" s="3" t="s">
        <v>43</v>
      </c>
      <c r="D81" s="1" t="s">
        <v>112</v>
      </c>
      <c r="E81" s="7" t="s">
        <v>48</v>
      </c>
      <c r="F81" s="7" t="s">
        <v>48</v>
      </c>
      <c r="G81" s="34">
        <f t="shared" si="21"/>
        <v>0</v>
      </c>
      <c r="H81" s="7" t="s">
        <v>48</v>
      </c>
      <c r="I81" s="7" t="s">
        <v>48</v>
      </c>
      <c r="J81" s="34">
        <f t="shared" si="17"/>
        <v>0</v>
      </c>
      <c r="K81" s="7" t="s">
        <v>48</v>
      </c>
      <c r="L81" s="7" t="s">
        <v>48</v>
      </c>
      <c r="M81" s="36">
        <f t="shared" si="20"/>
        <v>0</v>
      </c>
    </row>
    <row r="82" spans="1:13" ht="38.25" x14ac:dyDescent="0.25">
      <c r="A82" s="27">
        <v>6</v>
      </c>
      <c r="B82" s="2" t="s">
        <v>97</v>
      </c>
      <c r="C82" s="3" t="s">
        <v>43</v>
      </c>
      <c r="D82" s="1" t="s">
        <v>112</v>
      </c>
      <c r="E82" s="9">
        <v>30</v>
      </c>
      <c r="F82" s="7" t="s">
        <v>48</v>
      </c>
      <c r="G82" s="34">
        <f t="shared" si="21"/>
        <v>30</v>
      </c>
      <c r="H82" s="63">
        <v>16</v>
      </c>
      <c r="I82" s="7" t="s">
        <v>48</v>
      </c>
      <c r="J82" s="34">
        <f t="shared" si="17"/>
        <v>16</v>
      </c>
      <c r="K82" s="9">
        <f t="shared" si="19"/>
        <v>-14</v>
      </c>
      <c r="L82" s="7" t="s">
        <v>48</v>
      </c>
      <c r="M82" s="36">
        <f t="shared" si="20"/>
        <v>-14</v>
      </c>
    </row>
    <row r="83" spans="1:13" x14ac:dyDescent="0.25">
      <c r="A83" s="27">
        <v>7</v>
      </c>
      <c r="B83" s="2" t="s">
        <v>98</v>
      </c>
      <c r="C83" s="3" t="s">
        <v>44</v>
      </c>
      <c r="D83" s="1"/>
      <c r="E83" s="7" t="s">
        <v>48</v>
      </c>
      <c r="F83" s="7" t="s">
        <v>48</v>
      </c>
      <c r="G83" s="34">
        <f t="shared" si="21"/>
        <v>0</v>
      </c>
      <c r="H83" s="7" t="s">
        <v>48</v>
      </c>
      <c r="I83" s="7" t="s">
        <v>48</v>
      </c>
      <c r="J83" s="34">
        <f t="shared" si="17"/>
        <v>0</v>
      </c>
      <c r="K83" s="7" t="s">
        <v>48</v>
      </c>
      <c r="L83" s="7" t="s">
        <v>48</v>
      </c>
      <c r="M83" s="36">
        <f t="shared" si="20"/>
        <v>0</v>
      </c>
    </row>
    <row r="84" spans="1:13" ht="31.5" x14ac:dyDescent="0.25">
      <c r="A84" s="27">
        <v>8</v>
      </c>
      <c r="B84" s="2" t="s">
        <v>99</v>
      </c>
      <c r="C84" s="3" t="s">
        <v>44</v>
      </c>
      <c r="D84" s="1"/>
      <c r="E84" s="7" t="s">
        <v>48</v>
      </c>
      <c r="F84" s="7" t="s">
        <v>48</v>
      </c>
      <c r="G84" s="34">
        <f t="shared" si="21"/>
        <v>0</v>
      </c>
      <c r="H84" s="7" t="s">
        <v>48</v>
      </c>
      <c r="I84" s="7" t="s">
        <v>48</v>
      </c>
      <c r="J84" s="34">
        <f t="shared" si="17"/>
        <v>0</v>
      </c>
      <c r="K84" s="7" t="s">
        <v>48</v>
      </c>
      <c r="L84" s="7" t="s">
        <v>48</v>
      </c>
      <c r="M84" s="36">
        <f t="shared" si="20"/>
        <v>0</v>
      </c>
    </row>
    <row r="85" spans="1:13" x14ac:dyDescent="0.25">
      <c r="A85" s="27">
        <v>9</v>
      </c>
      <c r="B85" s="2" t="s">
        <v>100</v>
      </c>
      <c r="C85" s="3" t="s">
        <v>43</v>
      </c>
      <c r="D85" s="1" t="s">
        <v>113</v>
      </c>
      <c r="E85" s="9">
        <v>128</v>
      </c>
      <c r="F85" s="7" t="s">
        <v>48</v>
      </c>
      <c r="G85" s="34">
        <f t="shared" si="21"/>
        <v>128</v>
      </c>
      <c r="H85" s="63">
        <v>128</v>
      </c>
      <c r="I85" s="7" t="s">
        <v>48</v>
      </c>
      <c r="J85" s="34">
        <f t="shared" si="17"/>
        <v>128</v>
      </c>
      <c r="K85" s="9">
        <f t="shared" si="19"/>
        <v>0</v>
      </c>
      <c r="L85" s="7" t="s">
        <v>48</v>
      </c>
      <c r="M85" s="36">
        <f t="shared" si="20"/>
        <v>0</v>
      </c>
    </row>
    <row r="86" spans="1:13" x14ac:dyDescent="0.25">
      <c r="A86" s="27">
        <v>10</v>
      </c>
      <c r="B86" s="2" t="s">
        <v>101</v>
      </c>
      <c r="C86" s="3" t="s">
        <v>66</v>
      </c>
      <c r="D86" s="1" t="s">
        <v>113</v>
      </c>
      <c r="E86" s="9"/>
      <c r="F86" s="7">
        <v>32.9</v>
      </c>
      <c r="G86" s="34">
        <f t="shared" si="21"/>
        <v>32.9</v>
      </c>
      <c r="H86" s="55"/>
      <c r="I86" s="7">
        <v>32.9</v>
      </c>
      <c r="J86" s="34">
        <f t="shared" si="17"/>
        <v>32.9</v>
      </c>
      <c r="K86" s="9">
        <f t="shared" si="19"/>
        <v>0</v>
      </c>
      <c r="L86" s="7" t="s">
        <v>48</v>
      </c>
      <c r="M86" s="36">
        <f t="shared" si="20"/>
        <v>0</v>
      </c>
    </row>
    <row r="87" spans="1:13" ht="31.5" x14ac:dyDescent="0.25">
      <c r="A87" s="27">
        <v>11</v>
      </c>
      <c r="B87" s="2" t="s">
        <v>102</v>
      </c>
      <c r="C87" s="3" t="s">
        <v>66</v>
      </c>
      <c r="D87" s="1" t="s">
        <v>113</v>
      </c>
      <c r="E87" s="9"/>
      <c r="F87" s="7">
        <v>17.2</v>
      </c>
      <c r="G87" s="34">
        <f t="shared" si="21"/>
        <v>17.2</v>
      </c>
      <c r="H87" s="55"/>
      <c r="I87" s="7">
        <v>17.2</v>
      </c>
      <c r="J87" s="34">
        <f t="shared" si="17"/>
        <v>17.2</v>
      </c>
      <c r="K87" s="9">
        <f t="shared" si="19"/>
        <v>0</v>
      </c>
      <c r="L87" s="7" t="s">
        <v>48</v>
      </c>
      <c r="M87" s="36">
        <f t="shared" si="20"/>
        <v>0</v>
      </c>
    </row>
    <row r="88" spans="1:13" x14ac:dyDescent="0.25">
      <c r="A88" s="27">
        <v>12</v>
      </c>
      <c r="B88" s="2" t="s">
        <v>103</v>
      </c>
      <c r="C88" s="3" t="s">
        <v>110</v>
      </c>
      <c r="D88" s="1" t="s">
        <v>113</v>
      </c>
      <c r="E88" s="35">
        <f>SUM(E89:E90)</f>
        <v>1226</v>
      </c>
      <c r="F88" s="7" t="s">
        <v>48</v>
      </c>
      <c r="G88" s="34">
        <f t="shared" si="21"/>
        <v>1226</v>
      </c>
      <c r="H88" s="63">
        <f>SUM(H89:H90)</f>
        <v>1526</v>
      </c>
      <c r="I88" s="7" t="s">
        <v>48</v>
      </c>
      <c r="J88" s="34">
        <f t="shared" si="17"/>
        <v>1526</v>
      </c>
      <c r="K88" s="9">
        <f t="shared" si="19"/>
        <v>300</v>
      </c>
      <c r="L88" s="7" t="s">
        <v>48</v>
      </c>
      <c r="M88" s="36">
        <f t="shared" si="20"/>
        <v>300</v>
      </c>
    </row>
    <row r="89" spans="1:13" ht="31.5" x14ac:dyDescent="0.25">
      <c r="A89" s="27">
        <v>13</v>
      </c>
      <c r="B89" s="2" t="s">
        <v>104</v>
      </c>
      <c r="C89" s="3" t="s">
        <v>110</v>
      </c>
      <c r="D89" s="1" t="s">
        <v>114</v>
      </c>
      <c r="E89" s="9">
        <v>841</v>
      </c>
      <c r="F89" s="7" t="s">
        <v>48</v>
      </c>
      <c r="G89" s="34">
        <f t="shared" si="21"/>
        <v>841</v>
      </c>
      <c r="H89" s="63">
        <v>841</v>
      </c>
      <c r="I89" s="7" t="s">
        <v>48</v>
      </c>
      <c r="J89" s="34">
        <f t="shared" si="17"/>
        <v>841</v>
      </c>
      <c r="K89" s="9">
        <f t="shared" si="19"/>
        <v>0</v>
      </c>
      <c r="L89" s="7" t="s">
        <v>48</v>
      </c>
      <c r="M89" s="36">
        <f t="shared" si="20"/>
        <v>0</v>
      </c>
    </row>
    <row r="90" spans="1:13" ht="31.5" x14ac:dyDescent="0.25">
      <c r="A90" s="27">
        <v>14</v>
      </c>
      <c r="B90" s="2" t="s">
        <v>105</v>
      </c>
      <c r="C90" s="3" t="s">
        <v>110</v>
      </c>
      <c r="D90" s="1" t="s">
        <v>114</v>
      </c>
      <c r="E90" s="9">
        <v>385</v>
      </c>
      <c r="F90" s="7" t="s">
        <v>48</v>
      </c>
      <c r="G90" s="34">
        <f t="shared" si="21"/>
        <v>385</v>
      </c>
      <c r="H90" s="63">
        <v>685</v>
      </c>
      <c r="I90" s="7" t="s">
        <v>48</v>
      </c>
      <c r="J90" s="34">
        <f t="shared" si="17"/>
        <v>685</v>
      </c>
      <c r="K90" s="9">
        <f t="shared" si="19"/>
        <v>300</v>
      </c>
      <c r="L90" s="7" t="s">
        <v>48</v>
      </c>
      <c r="M90" s="36">
        <f t="shared" si="20"/>
        <v>300</v>
      </c>
    </row>
    <row r="91" spans="1:13" x14ac:dyDescent="0.25">
      <c r="A91" s="27">
        <v>15</v>
      </c>
      <c r="B91" s="2" t="s">
        <v>106</v>
      </c>
      <c r="C91" s="3" t="s">
        <v>44</v>
      </c>
      <c r="D91" s="1" t="s">
        <v>115</v>
      </c>
      <c r="E91" s="61" t="s">
        <v>48</v>
      </c>
      <c r="F91" s="61">
        <f>F38</f>
        <v>186600</v>
      </c>
      <c r="G91" s="59">
        <f t="shared" si="21"/>
        <v>186600</v>
      </c>
      <c r="H91" s="61" t="s">
        <v>48</v>
      </c>
      <c r="I91" s="66">
        <f>I38</f>
        <v>169557.71</v>
      </c>
      <c r="J91" s="59">
        <f t="shared" si="17"/>
        <v>169557.71</v>
      </c>
      <c r="K91" s="61" t="s">
        <v>48</v>
      </c>
      <c r="L91" s="10">
        <f t="shared" ref="L91:L96" si="22">I91-F91</f>
        <v>-17042.290000000008</v>
      </c>
      <c r="M91" s="59">
        <f t="shared" si="20"/>
        <v>-17042.290000000008</v>
      </c>
    </row>
    <row r="92" spans="1:13" ht="31.5" x14ac:dyDescent="0.25">
      <c r="A92" s="27">
        <v>16</v>
      </c>
      <c r="B92" s="2" t="s">
        <v>107</v>
      </c>
      <c r="C92" s="3" t="s">
        <v>44</v>
      </c>
      <c r="D92" s="1" t="s">
        <v>115</v>
      </c>
      <c r="E92" s="7" t="s">
        <v>48</v>
      </c>
      <c r="F92" s="8">
        <v>18837</v>
      </c>
      <c r="G92" s="34">
        <f t="shared" si="21"/>
        <v>18837</v>
      </c>
      <c r="H92" s="7" t="s">
        <v>48</v>
      </c>
      <c r="I92" s="63">
        <v>18837</v>
      </c>
      <c r="J92" s="34">
        <f t="shared" si="17"/>
        <v>18837</v>
      </c>
      <c r="K92" s="7" t="s">
        <v>48</v>
      </c>
      <c r="L92" s="38">
        <f t="shared" si="22"/>
        <v>0</v>
      </c>
      <c r="M92" s="36">
        <f t="shared" si="20"/>
        <v>0</v>
      </c>
    </row>
    <row r="93" spans="1:13" ht="38.25" x14ac:dyDescent="0.25">
      <c r="A93" s="27">
        <v>17</v>
      </c>
      <c r="B93" s="2" t="s">
        <v>108</v>
      </c>
      <c r="C93" s="3" t="s">
        <v>111</v>
      </c>
      <c r="D93" s="1" t="s">
        <v>116</v>
      </c>
      <c r="E93" s="7" t="s">
        <v>48</v>
      </c>
      <c r="F93" s="9">
        <v>841</v>
      </c>
      <c r="G93" s="34">
        <f t="shared" si="21"/>
        <v>841</v>
      </c>
      <c r="H93" s="7" t="s">
        <v>48</v>
      </c>
      <c r="I93" s="63">
        <f>H89</f>
        <v>841</v>
      </c>
      <c r="J93" s="34">
        <f t="shared" si="17"/>
        <v>841</v>
      </c>
      <c r="K93" s="7" t="s">
        <v>48</v>
      </c>
      <c r="L93" s="38">
        <f t="shared" si="22"/>
        <v>0</v>
      </c>
      <c r="M93" s="36">
        <f t="shared" si="20"/>
        <v>0</v>
      </c>
    </row>
    <row r="94" spans="1:13" ht="31.5" x14ac:dyDescent="0.25">
      <c r="A94" s="27">
        <v>18</v>
      </c>
      <c r="B94" s="2" t="s">
        <v>143</v>
      </c>
      <c r="C94" s="3" t="s">
        <v>43</v>
      </c>
      <c r="D94" s="1" t="s">
        <v>144</v>
      </c>
      <c r="E94" s="7"/>
      <c r="F94" s="55">
        <v>9</v>
      </c>
      <c r="G94" s="34">
        <f t="shared" si="21"/>
        <v>9</v>
      </c>
      <c r="H94" s="7"/>
      <c r="I94" s="55">
        <v>9</v>
      </c>
      <c r="J94" s="34">
        <f t="shared" si="17"/>
        <v>9</v>
      </c>
      <c r="K94" s="7" t="s">
        <v>48</v>
      </c>
      <c r="L94" s="38">
        <f t="shared" ref="L94" si="23">I94-F94</f>
        <v>0</v>
      </c>
      <c r="M94" s="36">
        <f t="shared" ref="M94" si="24">SUM(K94:L94)</f>
        <v>0</v>
      </c>
    </row>
    <row r="95" spans="1:13" ht="63.75" hidden="1" x14ac:dyDescent="0.25">
      <c r="A95" s="27"/>
      <c r="B95" s="2" t="s">
        <v>50</v>
      </c>
      <c r="C95" s="3" t="s">
        <v>44</v>
      </c>
      <c r="D95" s="1" t="s">
        <v>46</v>
      </c>
      <c r="E95" s="9"/>
      <c r="F95" s="9" t="s">
        <v>48</v>
      </c>
      <c r="G95" s="34">
        <f t="shared" si="21"/>
        <v>0</v>
      </c>
      <c r="H95" s="9"/>
      <c r="I95" s="9" t="s">
        <v>48</v>
      </c>
      <c r="J95" s="34">
        <f t="shared" si="17"/>
        <v>0</v>
      </c>
      <c r="K95" s="9">
        <f t="shared" si="19"/>
        <v>0</v>
      </c>
      <c r="L95" s="38" t="s">
        <v>48</v>
      </c>
      <c r="M95" s="36">
        <f t="shared" si="20"/>
        <v>0</v>
      </c>
    </row>
    <row r="96" spans="1:13" ht="78.75" hidden="1" x14ac:dyDescent="0.25">
      <c r="A96" s="27"/>
      <c r="B96" s="2" t="s">
        <v>109</v>
      </c>
      <c r="C96" s="3" t="s">
        <v>43</v>
      </c>
      <c r="D96" s="1" t="s">
        <v>117</v>
      </c>
      <c r="E96" s="9"/>
      <c r="F96" s="9"/>
      <c r="G96" s="34">
        <f t="shared" si="21"/>
        <v>0</v>
      </c>
      <c r="H96" s="9"/>
      <c r="I96" s="9"/>
      <c r="J96" s="34">
        <f t="shared" si="17"/>
        <v>0</v>
      </c>
      <c r="K96" s="9">
        <f t="shared" si="19"/>
        <v>0</v>
      </c>
      <c r="L96" s="38">
        <f t="shared" si="22"/>
        <v>0</v>
      </c>
      <c r="M96" s="36">
        <f t="shared" si="20"/>
        <v>0</v>
      </c>
    </row>
    <row r="97" spans="1:14" x14ac:dyDescent="0.25">
      <c r="A97" s="68" t="s">
        <v>34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1:14" x14ac:dyDescent="0.25">
      <c r="A98" s="64"/>
      <c r="B98" s="69" t="s">
        <v>159</v>
      </c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1"/>
    </row>
    <row r="99" spans="1:14" x14ac:dyDescent="0.25">
      <c r="A99" s="9"/>
      <c r="B99" s="69" t="s">
        <v>153</v>
      </c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1"/>
    </row>
    <row r="100" spans="1:14" ht="15.75" hidden="1" customHeight="1" x14ac:dyDescent="0.25">
      <c r="A100" s="9"/>
      <c r="B100" s="69" t="s">
        <v>132</v>
      </c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1"/>
    </row>
    <row r="101" spans="1:14" x14ac:dyDescent="0.25">
      <c r="A101" s="9"/>
      <c r="B101" s="69" t="s">
        <v>162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1"/>
    </row>
    <row r="102" spans="1:14" x14ac:dyDescent="0.25">
      <c r="A102" s="9"/>
      <c r="B102" s="69" t="s">
        <v>145</v>
      </c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1"/>
    </row>
    <row r="103" spans="1:14" ht="16.5" thickBot="1" x14ac:dyDescent="0.3">
      <c r="A103" s="43"/>
      <c r="B103" s="74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6"/>
    </row>
    <row r="104" spans="1:14" x14ac:dyDescent="0.25">
      <c r="A104" s="30">
        <v>3</v>
      </c>
      <c r="B104" s="42" t="s">
        <v>51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1:14" ht="51" x14ac:dyDescent="0.25">
      <c r="A105" s="25">
        <v>1</v>
      </c>
      <c r="B105" s="2" t="s">
        <v>118</v>
      </c>
      <c r="C105" s="9" t="s">
        <v>44</v>
      </c>
      <c r="D105" s="1" t="s">
        <v>121</v>
      </c>
      <c r="E105" s="9">
        <v>0</v>
      </c>
      <c r="F105" s="9">
        <v>0</v>
      </c>
      <c r="G105" s="34">
        <f t="shared" ref="G105:G108" si="25">SUM(E105:F105)</f>
        <v>0</v>
      </c>
      <c r="H105" s="9">
        <v>0</v>
      </c>
      <c r="I105" s="9">
        <v>0</v>
      </c>
      <c r="J105" s="34">
        <f t="shared" ref="J105:J106" si="26">SUM(H105:I105)</f>
        <v>0</v>
      </c>
      <c r="K105" s="9">
        <f>H105-E105</f>
        <v>0</v>
      </c>
      <c r="L105" s="9">
        <f>I105-F105</f>
        <v>0</v>
      </c>
      <c r="M105" s="34">
        <f t="shared" ref="M105:M109" si="27">SUM(K105:L105)</f>
        <v>0</v>
      </c>
    </row>
    <row r="106" spans="1:14" ht="76.5" x14ac:dyDescent="0.25">
      <c r="A106" s="25">
        <v>2</v>
      </c>
      <c r="B106" s="2" t="s">
        <v>119</v>
      </c>
      <c r="C106" s="9" t="s">
        <v>44</v>
      </c>
      <c r="D106" s="1" t="s">
        <v>122</v>
      </c>
      <c r="E106" s="9">
        <v>0</v>
      </c>
      <c r="F106" s="9">
        <f>ROUND(F92/F93,0)</f>
        <v>22</v>
      </c>
      <c r="G106" s="34">
        <f t="shared" si="25"/>
        <v>22</v>
      </c>
      <c r="H106" s="9">
        <v>0</v>
      </c>
      <c r="I106" s="55">
        <f>ROUND(I92/I93,0)</f>
        <v>22</v>
      </c>
      <c r="J106" s="34">
        <f t="shared" si="26"/>
        <v>22</v>
      </c>
      <c r="K106" s="9">
        <f t="shared" ref="K106:K107" si="28">H106-E106</f>
        <v>0</v>
      </c>
      <c r="L106" s="9">
        <f t="shared" ref="L106:L107" si="29">I106-F106</f>
        <v>0</v>
      </c>
      <c r="M106" s="34">
        <f t="shared" si="27"/>
        <v>0</v>
      </c>
    </row>
    <row r="107" spans="1:14" ht="69.599999999999994" customHeight="1" x14ac:dyDescent="0.25">
      <c r="A107" s="25">
        <v>3</v>
      </c>
      <c r="B107" s="2" t="s">
        <v>120</v>
      </c>
      <c r="C107" s="9" t="s">
        <v>44</v>
      </c>
      <c r="D107" s="1" t="s">
        <v>123</v>
      </c>
      <c r="E107" s="9">
        <f>ROUND(E38/$E$88,0)</f>
        <v>4295</v>
      </c>
      <c r="F107" s="55">
        <f>ROUND(F38/$E$88,0)</f>
        <v>152</v>
      </c>
      <c r="G107" s="34">
        <f t="shared" si="25"/>
        <v>4447</v>
      </c>
      <c r="H107" s="55">
        <f>ROUND(H38/$H$88,0)</f>
        <v>3445</v>
      </c>
      <c r="I107" s="64">
        <f>ROUND(I38/$H$88,0)</f>
        <v>111</v>
      </c>
      <c r="J107" s="34">
        <f>SUM(H107:I107)</f>
        <v>3556</v>
      </c>
      <c r="K107" s="35">
        <f t="shared" si="28"/>
        <v>-850</v>
      </c>
      <c r="L107" s="35">
        <f t="shared" si="29"/>
        <v>-41</v>
      </c>
      <c r="M107" s="44">
        <f t="shared" si="27"/>
        <v>-891</v>
      </c>
      <c r="N107" s="67"/>
    </row>
    <row r="108" spans="1:14" ht="86.25" customHeight="1" x14ac:dyDescent="0.25">
      <c r="A108" s="25">
        <v>4</v>
      </c>
      <c r="B108" s="2" t="s">
        <v>146</v>
      </c>
      <c r="C108" s="55" t="s">
        <v>44</v>
      </c>
      <c r="D108" s="1" t="s">
        <v>147</v>
      </c>
      <c r="E108" s="55"/>
      <c r="F108" s="55">
        <f>ROUND(F35/F94,0)</f>
        <v>12956</v>
      </c>
      <c r="G108" s="34">
        <f t="shared" si="25"/>
        <v>12956</v>
      </c>
      <c r="H108" s="55"/>
      <c r="I108" s="55">
        <f>ROUND(I35/I94,0)</f>
        <v>12956</v>
      </c>
      <c r="J108" s="34">
        <f>SUM(H108:I108)</f>
        <v>12956</v>
      </c>
      <c r="K108" s="35">
        <f t="shared" ref="K108" si="30">H108-E108</f>
        <v>0</v>
      </c>
      <c r="L108" s="35">
        <f t="shared" ref="L108" si="31">I108-F108</f>
        <v>0</v>
      </c>
      <c r="M108" s="44">
        <f t="shared" ref="M108" si="32">SUM(K108:L108)</f>
        <v>0</v>
      </c>
    </row>
    <row r="109" spans="1:14" ht="83.25" hidden="1" customHeight="1" x14ac:dyDescent="0.25">
      <c r="A109" s="25"/>
      <c r="B109" s="2" t="s">
        <v>69</v>
      </c>
      <c r="C109" s="9" t="s">
        <v>44</v>
      </c>
      <c r="D109" s="1" t="s">
        <v>124</v>
      </c>
      <c r="E109" s="9"/>
      <c r="F109" s="9"/>
      <c r="G109" s="44" t="e">
        <f>G71/(G96)</f>
        <v>#DIV/0!</v>
      </c>
      <c r="H109" s="9"/>
      <c r="I109" s="9"/>
      <c r="J109" s="34" t="e">
        <f>J48/J96</f>
        <v>#DIV/0!</v>
      </c>
      <c r="K109" s="9">
        <f>H109-E109</f>
        <v>0</v>
      </c>
      <c r="L109" s="9">
        <f>I109-F109</f>
        <v>0</v>
      </c>
      <c r="M109" s="34">
        <f t="shared" si="27"/>
        <v>0</v>
      </c>
    </row>
    <row r="110" spans="1:14" x14ac:dyDescent="0.25">
      <c r="A110" s="68" t="s">
        <v>34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1:14" s="62" customFormat="1" ht="30.75" hidden="1" customHeight="1" x14ac:dyDescent="0.25">
      <c r="A111" s="60"/>
      <c r="B111" s="78" t="s">
        <v>134</v>
      </c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80"/>
    </row>
    <row r="112" spans="1:14" ht="36" customHeight="1" thickBot="1" x14ac:dyDescent="0.3">
      <c r="A112" s="43"/>
      <c r="B112" s="110" t="s">
        <v>160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2"/>
    </row>
    <row r="113" spans="1:13" x14ac:dyDescent="0.25">
      <c r="A113" s="30">
        <v>4</v>
      </c>
      <c r="B113" s="42" t="s">
        <v>52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1:13" ht="114" customHeight="1" x14ac:dyDescent="0.25">
      <c r="A114" s="25">
        <v>1</v>
      </c>
      <c r="B114" s="2" t="s">
        <v>125</v>
      </c>
      <c r="C114" s="3" t="s">
        <v>54</v>
      </c>
      <c r="D114" s="1" t="s">
        <v>150</v>
      </c>
      <c r="E114" s="6">
        <f>ROUND(E82/30*100-100,2)</f>
        <v>0</v>
      </c>
      <c r="F114" s="9" t="s">
        <v>48</v>
      </c>
      <c r="G114" s="34">
        <f t="shared" ref="G114:G119" si="33">SUM(E114:F114)</f>
        <v>0</v>
      </c>
      <c r="H114" s="6">
        <f>ROUND(H82/30*100-100,2)</f>
        <v>-46.67</v>
      </c>
      <c r="I114" s="9" t="s">
        <v>48</v>
      </c>
      <c r="J114" s="34">
        <f t="shared" ref="J114:J119" si="34">SUM(H114:I114)</f>
        <v>-46.67</v>
      </c>
      <c r="K114" s="9">
        <f t="shared" ref="K114" si="35">H114-E114</f>
        <v>-46.67</v>
      </c>
      <c r="L114" s="9" t="s">
        <v>48</v>
      </c>
      <c r="M114" s="34">
        <f t="shared" ref="M114:M120" si="36">SUM(K114:L114)</f>
        <v>-46.67</v>
      </c>
    </row>
    <row r="115" spans="1:13" ht="76.5" x14ac:dyDescent="0.25">
      <c r="A115" s="25">
        <v>2</v>
      </c>
      <c r="B115" s="2" t="s">
        <v>126</v>
      </c>
      <c r="C115" s="3" t="s">
        <v>54</v>
      </c>
      <c r="D115" s="1" t="s">
        <v>151</v>
      </c>
      <c r="E115" s="6">
        <f>ROUND(E67/420.7*100-100,2)</f>
        <v>0</v>
      </c>
      <c r="F115" s="9" t="s">
        <v>48</v>
      </c>
      <c r="G115" s="34">
        <f t="shared" si="33"/>
        <v>0</v>
      </c>
      <c r="H115" s="6">
        <f>ROUND(H67/420.7*100-100,2)</f>
        <v>0</v>
      </c>
      <c r="I115" s="63" t="s">
        <v>48</v>
      </c>
      <c r="J115" s="34">
        <f t="shared" si="34"/>
        <v>0</v>
      </c>
      <c r="K115" s="9">
        <f t="shared" ref="K115:K120" si="37">H115-E115</f>
        <v>0</v>
      </c>
      <c r="L115" s="9" t="s">
        <v>48</v>
      </c>
      <c r="M115" s="34">
        <f t="shared" si="36"/>
        <v>0</v>
      </c>
    </row>
    <row r="116" spans="1:13" ht="89.25" x14ac:dyDescent="0.25">
      <c r="A116" s="25">
        <v>3</v>
      </c>
      <c r="B116" s="2" t="s">
        <v>127</v>
      </c>
      <c r="C116" s="3" t="s">
        <v>54</v>
      </c>
      <c r="D116" s="1" t="s">
        <v>152</v>
      </c>
      <c r="E116" s="6">
        <f>ROUND(E88/10709*100-100,2)</f>
        <v>-88.55</v>
      </c>
      <c r="F116" s="9" t="s">
        <v>48</v>
      </c>
      <c r="G116" s="34">
        <f t="shared" si="33"/>
        <v>-88.55</v>
      </c>
      <c r="H116" s="6">
        <f>ROUND(H88/10709*100-100,2)</f>
        <v>-85.75</v>
      </c>
      <c r="I116" s="63" t="s">
        <v>48</v>
      </c>
      <c r="J116" s="34">
        <f t="shared" si="34"/>
        <v>-85.75</v>
      </c>
      <c r="K116" s="9">
        <f t="shared" si="37"/>
        <v>2.7999999999999972</v>
      </c>
      <c r="L116" s="9" t="s">
        <v>48</v>
      </c>
      <c r="M116" s="34">
        <f t="shared" si="36"/>
        <v>2.7999999999999972</v>
      </c>
    </row>
    <row r="117" spans="1:13" ht="76.5" x14ac:dyDescent="0.25">
      <c r="A117" s="25">
        <v>4</v>
      </c>
      <c r="B117" s="2" t="s">
        <v>128</v>
      </c>
      <c r="C117" s="3" t="s">
        <v>54</v>
      </c>
      <c r="D117" s="1" t="s">
        <v>129</v>
      </c>
      <c r="E117" s="6"/>
      <c r="F117" s="9">
        <f>ROUND(F87/F86*100,2)</f>
        <v>52.28</v>
      </c>
      <c r="G117" s="34">
        <f t="shared" si="33"/>
        <v>52.28</v>
      </c>
      <c r="H117" s="63"/>
      <c r="I117" s="63">
        <f>ROUND(I87/I86*100,2)</f>
        <v>52.28</v>
      </c>
      <c r="J117" s="34">
        <f t="shared" si="34"/>
        <v>52.28</v>
      </c>
      <c r="K117" s="9">
        <f t="shared" si="37"/>
        <v>0</v>
      </c>
      <c r="L117" s="9" t="s">
        <v>48</v>
      </c>
      <c r="M117" s="34">
        <f t="shared" si="36"/>
        <v>0</v>
      </c>
    </row>
    <row r="118" spans="1:13" ht="76.5" x14ac:dyDescent="0.25">
      <c r="A118" s="25">
        <v>5</v>
      </c>
      <c r="B118" s="2" t="s">
        <v>148</v>
      </c>
      <c r="C118" s="3" t="s">
        <v>54</v>
      </c>
      <c r="D118" s="1" t="s">
        <v>149</v>
      </c>
      <c r="E118" s="6"/>
      <c r="F118" s="55">
        <v>100</v>
      </c>
      <c r="G118" s="34">
        <f t="shared" si="33"/>
        <v>100</v>
      </c>
      <c r="H118" s="63"/>
      <c r="I118" s="63">
        <f>ROUND(I35/F35*100,2)</f>
        <v>100</v>
      </c>
      <c r="J118" s="34">
        <f t="shared" si="34"/>
        <v>100</v>
      </c>
      <c r="K118" s="55">
        <f t="shared" ref="K118" si="38">H118-E118</f>
        <v>0</v>
      </c>
      <c r="L118" s="55" t="s">
        <v>48</v>
      </c>
      <c r="M118" s="34">
        <f t="shared" ref="M118" si="39">SUM(K118:L118)</f>
        <v>0</v>
      </c>
    </row>
    <row r="119" spans="1:13" ht="114.75" hidden="1" x14ac:dyDescent="0.25">
      <c r="A119" s="25"/>
      <c r="B119" s="2" t="s">
        <v>53</v>
      </c>
      <c r="C119" s="3" t="s">
        <v>54</v>
      </c>
      <c r="D119" s="1" t="s">
        <v>71</v>
      </c>
      <c r="E119" s="6">
        <v>100</v>
      </c>
      <c r="F119" s="9" t="s">
        <v>48</v>
      </c>
      <c r="G119" s="34">
        <f t="shared" si="33"/>
        <v>100</v>
      </c>
      <c r="H119" s="9">
        <v>100</v>
      </c>
      <c r="I119" s="9" t="s">
        <v>48</v>
      </c>
      <c r="J119" s="34">
        <f t="shared" si="34"/>
        <v>100</v>
      </c>
      <c r="K119" s="9">
        <f t="shared" si="37"/>
        <v>0</v>
      </c>
      <c r="L119" s="9" t="s">
        <v>48</v>
      </c>
      <c r="M119" s="34">
        <f t="shared" si="36"/>
        <v>0</v>
      </c>
    </row>
    <row r="120" spans="1:13" ht="63.75" hidden="1" x14ac:dyDescent="0.25">
      <c r="A120" s="25"/>
      <c r="B120" s="2" t="s">
        <v>70</v>
      </c>
      <c r="C120" s="3" t="s">
        <v>54</v>
      </c>
      <c r="D120" s="1" t="s">
        <v>72</v>
      </c>
      <c r="E120" s="6">
        <v>100</v>
      </c>
      <c r="F120" s="9">
        <v>100</v>
      </c>
      <c r="G120" s="44">
        <v>100</v>
      </c>
      <c r="H120" s="9">
        <v>100</v>
      </c>
      <c r="I120" s="9" t="e">
        <f>ROUND(I71/F71*100,2)</f>
        <v>#DIV/0!</v>
      </c>
      <c r="J120" s="44">
        <v>100</v>
      </c>
      <c r="K120" s="9">
        <f t="shared" si="37"/>
        <v>0</v>
      </c>
      <c r="L120" s="9" t="e">
        <f t="shared" ref="L120" si="40">I120-F120</f>
        <v>#DIV/0!</v>
      </c>
      <c r="M120" s="34" t="e">
        <f t="shared" si="36"/>
        <v>#DIV/0!</v>
      </c>
    </row>
    <row r="121" spans="1:13" x14ac:dyDescent="0.25">
      <c r="A121" s="68" t="s">
        <v>34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</row>
    <row r="122" spans="1:13" x14ac:dyDescent="0.25">
      <c r="A122" s="9"/>
      <c r="B122" s="77" t="s">
        <v>154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3"/>
    </row>
    <row r="123" spans="1:13" x14ac:dyDescent="0.25">
      <c r="A123" s="9"/>
      <c r="B123" s="77" t="s">
        <v>155</v>
      </c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3"/>
    </row>
    <row r="124" spans="1:13" hidden="1" x14ac:dyDescent="0.25">
      <c r="A124" s="9"/>
      <c r="B124" s="89" t="s">
        <v>130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1"/>
    </row>
    <row r="125" spans="1:13" x14ac:dyDescent="0.25">
      <c r="A125" s="68" t="s">
        <v>35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</row>
    <row r="126" spans="1:13" ht="35.25" customHeight="1" x14ac:dyDescent="0.25">
      <c r="A126" s="9"/>
      <c r="B126" s="92" t="s">
        <v>135</v>
      </c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</row>
    <row r="127" spans="1:13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x14ac:dyDescent="0.25">
      <c r="A128" s="23"/>
    </row>
    <row r="129" spans="1:13" ht="19.5" customHeight="1" x14ac:dyDescent="0.25">
      <c r="A129" s="24" t="s">
        <v>36</v>
      </c>
      <c r="B129" s="24"/>
      <c r="C129" s="24"/>
      <c r="D129" s="24"/>
    </row>
    <row r="130" spans="1:13" s="45" customFormat="1" ht="62.25" customHeight="1" x14ac:dyDescent="0.25">
      <c r="A130" s="13"/>
      <c r="B130" s="96" t="s">
        <v>161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</row>
    <row r="131" spans="1:13" x14ac:dyDescent="0.25">
      <c r="A131" s="86" t="s">
        <v>37</v>
      </c>
      <c r="B131" s="86"/>
      <c r="C131" s="86"/>
      <c r="D131" s="86"/>
    </row>
    <row r="132" spans="1:13" ht="19.5" customHeight="1" x14ac:dyDescent="0.25">
      <c r="A132" s="46" t="s">
        <v>38</v>
      </c>
      <c r="B132" s="46"/>
      <c r="C132" s="46"/>
      <c r="D132" s="46"/>
    </row>
    <row r="133" spans="1:13" ht="15.75" customHeight="1" x14ac:dyDescent="0.3">
      <c r="A133" s="93"/>
      <c r="B133" s="93"/>
      <c r="C133" s="93"/>
      <c r="D133" s="93"/>
      <c r="E133" s="93"/>
    </row>
    <row r="134" spans="1:13" ht="18.75" x14ac:dyDescent="0.3">
      <c r="A134" s="93" t="s">
        <v>55</v>
      </c>
      <c r="B134" s="93"/>
      <c r="C134" s="93"/>
      <c r="D134" s="93"/>
      <c r="E134" s="93"/>
      <c r="G134" s="87"/>
      <c r="H134" s="87"/>
      <c r="J134" s="88" t="s">
        <v>156</v>
      </c>
      <c r="K134" s="88"/>
      <c r="L134" s="88"/>
      <c r="M134" s="88"/>
    </row>
    <row r="135" spans="1:13" ht="18.75" x14ac:dyDescent="0.3">
      <c r="A135" s="47"/>
      <c r="B135" s="47"/>
      <c r="C135" s="47"/>
      <c r="D135" s="47"/>
      <c r="E135" s="47"/>
      <c r="G135" s="48"/>
      <c r="H135" s="48"/>
      <c r="J135" s="94" t="s">
        <v>39</v>
      </c>
      <c r="K135" s="94"/>
      <c r="L135" s="94"/>
      <c r="M135" s="94"/>
    </row>
    <row r="136" spans="1:13" ht="15.75" customHeight="1" x14ac:dyDescent="0.25">
      <c r="A136" s="49"/>
      <c r="B136" s="49"/>
      <c r="C136" s="49"/>
      <c r="D136" s="49"/>
      <c r="E136" s="49"/>
      <c r="J136" s="94"/>
      <c r="K136" s="94"/>
      <c r="L136" s="94"/>
      <c r="M136" s="94"/>
    </row>
    <row r="137" spans="1:13" s="51" customFormat="1" ht="18.75" x14ac:dyDescent="0.3">
      <c r="A137" s="85" t="s">
        <v>133</v>
      </c>
      <c r="B137" s="85"/>
      <c r="C137" s="85"/>
      <c r="D137" s="85"/>
      <c r="E137" s="85"/>
      <c r="F137" s="50"/>
      <c r="G137" s="95"/>
      <c r="H137" s="95"/>
      <c r="I137" s="50"/>
      <c r="J137" s="95" t="s">
        <v>158</v>
      </c>
      <c r="K137" s="95"/>
      <c r="L137" s="95"/>
      <c r="M137" s="95"/>
    </row>
    <row r="138" spans="1:13" ht="15.75" customHeight="1" x14ac:dyDescent="0.3">
      <c r="A138" s="52"/>
      <c r="B138" s="52"/>
      <c r="C138" s="52"/>
      <c r="D138" s="52"/>
      <c r="E138" s="52"/>
      <c r="F138" s="53"/>
      <c r="G138" s="53"/>
      <c r="H138" s="53"/>
      <c r="I138" s="53"/>
      <c r="J138" s="84" t="s">
        <v>39</v>
      </c>
      <c r="K138" s="84"/>
      <c r="L138" s="84"/>
      <c r="M138" s="84"/>
    </row>
  </sheetData>
  <mergeCells count="84">
    <mergeCell ref="J1:M4"/>
    <mergeCell ref="A5:M5"/>
    <mergeCell ref="A6:M6"/>
    <mergeCell ref="A8:A9"/>
    <mergeCell ref="E8:M8"/>
    <mergeCell ref="E9:M9"/>
    <mergeCell ref="B25:M25"/>
    <mergeCell ref="A10:A11"/>
    <mergeCell ref="E10:M10"/>
    <mergeCell ref="E11:M11"/>
    <mergeCell ref="A12:A13"/>
    <mergeCell ref="E12:M12"/>
    <mergeCell ref="E13:M13"/>
    <mergeCell ref="A14:M14"/>
    <mergeCell ref="B16:M16"/>
    <mergeCell ref="B17:M17"/>
    <mergeCell ref="B18:M18"/>
    <mergeCell ref="B24:M24"/>
    <mergeCell ref="A20:M20"/>
    <mergeCell ref="B38:D38"/>
    <mergeCell ref="B26:M26"/>
    <mergeCell ref="B36:D36"/>
    <mergeCell ref="B37:D37"/>
    <mergeCell ref="A31:A32"/>
    <mergeCell ref="B31:D32"/>
    <mergeCell ref="E31:G31"/>
    <mergeCell ref="H31:J31"/>
    <mergeCell ref="K31:M31"/>
    <mergeCell ref="B33:D33"/>
    <mergeCell ref="B34:D34"/>
    <mergeCell ref="B35:D35"/>
    <mergeCell ref="J135:M135"/>
    <mergeCell ref="G137:H137"/>
    <mergeCell ref="A39:M39"/>
    <mergeCell ref="A44:A45"/>
    <mergeCell ref="B44:D45"/>
    <mergeCell ref="E44:G44"/>
    <mergeCell ref="H44:J44"/>
    <mergeCell ref="K44:M44"/>
    <mergeCell ref="A42:I42"/>
    <mergeCell ref="B41:M41"/>
    <mergeCell ref="B98:M98"/>
    <mergeCell ref="B75:M75"/>
    <mergeCell ref="B99:M99"/>
    <mergeCell ref="B46:D46"/>
    <mergeCell ref="B47:D47"/>
    <mergeCell ref="K55:M55"/>
    <mergeCell ref="J138:M138"/>
    <mergeCell ref="A137:E137"/>
    <mergeCell ref="A121:M121"/>
    <mergeCell ref="A125:M125"/>
    <mergeCell ref="A131:D131"/>
    <mergeCell ref="G134:H134"/>
    <mergeCell ref="J134:M134"/>
    <mergeCell ref="B122:M122"/>
    <mergeCell ref="B124:M124"/>
    <mergeCell ref="B126:M126"/>
    <mergeCell ref="B130:M130"/>
    <mergeCell ref="A133:E133"/>
    <mergeCell ref="A134:E134"/>
    <mergeCell ref="J136:M136"/>
    <mergeCell ref="J137:M137"/>
    <mergeCell ref="B123:M123"/>
    <mergeCell ref="B48:D48"/>
    <mergeCell ref="B49:D49"/>
    <mergeCell ref="A50:M50"/>
    <mergeCell ref="B51:M51"/>
    <mergeCell ref="A55:A56"/>
    <mergeCell ref="B55:B56"/>
    <mergeCell ref="C55:C56"/>
    <mergeCell ref="D55:D56"/>
    <mergeCell ref="E55:G55"/>
    <mergeCell ref="H55:J55"/>
    <mergeCell ref="B112:M112"/>
    <mergeCell ref="A110:M110"/>
    <mergeCell ref="B102:M102"/>
    <mergeCell ref="A72:M72"/>
    <mergeCell ref="A97:M97"/>
    <mergeCell ref="B74:M74"/>
    <mergeCell ref="B103:M103"/>
    <mergeCell ref="B73:M73"/>
    <mergeCell ref="B100:M100"/>
    <mergeCell ref="B101:M101"/>
    <mergeCell ref="B111:M111"/>
  </mergeCells>
  <conditionalFormatting sqref="B59:B71 B77:B94 B96 B105:B108 B115:B118">
    <cfRule type="cellIs" dxfId="3" priority="6" stopIfTrue="1" operator="equal">
      <formula>$G58</formula>
    </cfRule>
  </conditionalFormatting>
  <conditionalFormatting sqref="B120">
    <cfRule type="cellIs" dxfId="2" priority="2" stopIfTrue="1" operator="equal">
      <formula>$G113</formula>
    </cfRule>
  </conditionalFormatting>
  <conditionalFormatting sqref="B114">
    <cfRule type="cellIs" dxfId="1" priority="3" stopIfTrue="1" operator="equal">
      <formula>$G120</formula>
    </cfRule>
  </conditionalFormatting>
  <conditionalFormatting sqref="B95 B109 B119">
    <cfRule type="cellIs" dxfId="0" priority="8" stopIfTrue="1" operator="equal">
      <formula>$G93</formula>
    </cfRule>
  </conditionalFormatting>
  <pageMargins left="0.59055118110236215" right="0.39370078740157483" top="1.1811023622047243" bottom="0.39370078740157483" header="0.31496062992125984" footer="0.31496062992125984"/>
  <pageSetup paperSize="9" scale="59" orientation="landscape" r:id="rId1"/>
  <rowBreaks count="3" manualBreakCount="3">
    <brk id="41" max="16383" man="1"/>
    <brk id="74" max="16383" man="1"/>
    <brk id="103" max="16383" man="1"/>
  </rowBreaks>
  <ignoredErrors>
    <ignoredError sqref="E38" formulaRange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A133:A135</xm:sqref>
        </x14:dataValidation>
        <x14:dataValidation type="list" allowBlank="1" showInputMessage="1" showErrorMessage="1">
          <x14:formula1>
            <xm:f>дані!$C:$C</xm:f>
          </x14:formula1>
          <xm:sqref>J134:M134</xm:sqref>
        </x14:dataValidation>
        <x14:dataValidation type="list" allowBlank="1" showInputMessage="1" showErrorMessage="1">
          <x14:formula1>
            <xm:f>дані!$D:$D</xm:f>
          </x14:formula1>
          <xm:sqref>A137:A138 B138:E138</xm:sqref>
        </x14:dataValidation>
        <x14:dataValidation type="list" allowBlank="1" showInputMessage="1" showErrorMessage="1">
          <x14:formula1>
            <xm:f>дані!$E:$E</xm:f>
          </x14:formula1>
          <xm:sqref>J137:M137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1"/>
    </sheetView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дані</vt:lpstr>
      <vt:lpstr>Лист1</vt:lpstr>
      <vt:lpstr>Лист3</vt:lpstr>
      <vt:lpstr>Лист2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ekonomist</cp:lastModifiedBy>
  <cp:lastPrinted>2020-02-04T07:15:48Z</cp:lastPrinted>
  <dcterms:created xsi:type="dcterms:W3CDTF">2020-01-15T10:20:23Z</dcterms:created>
  <dcterms:modified xsi:type="dcterms:W3CDTF">2021-02-02T13:10:31Z</dcterms:modified>
</cp:coreProperties>
</file>