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540" windowWidth="17280" windowHeight="7440" tabRatio="823" activeTab="1"/>
  </bookViews>
  <sheets>
    <sheet name="дані" sheetId="2" r:id="rId1"/>
    <sheet name="Лист1" sheetId="1" r:id="rId2"/>
    <sheet name="Лист3" sheetId="3" r:id="rId3"/>
    <sheet name="Лист2" sheetId="4" r:id="rId4"/>
  </sheets>
  <calcPr calcId="144525"/>
</workbook>
</file>

<file path=xl/calcChain.xml><?xml version="1.0" encoding="utf-8"?>
<calcChain xmlns="http://schemas.openxmlformats.org/spreadsheetml/2006/main">
  <c r="I34" i="1" l="1"/>
  <c r="I88" i="1" l="1"/>
  <c r="F88" i="1"/>
  <c r="H74" i="1" l="1"/>
  <c r="H75" i="1" s="1"/>
  <c r="E74" i="1"/>
  <c r="E75" i="1" s="1"/>
  <c r="E76" i="1" l="1"/>
  <c r="F87" i="1"/>
  <c r="E84" i="1"/>
  <c r="E95" i="1"/>
  <c r="H95" i="1"/>
  <c r="I87" i="1"/>
  <c r="H84" i="1"/>
  <c r="H76" i="1"/>
  <c r="F59" i="1"/>
  <c r="E59" i="1"/>
  <c r="I59" i="1"/>
  <c r="L66" i="1" l="1"/>
  <c r="H59" i="1" l="1"/>
  <c r="K95" i="1" l="1"/>
  <c r="M95" i="1" s="1"/>
  <c r="K97" i="1"/>
  <c r="M97" i="1" s="1"/>
  <c r="J95" i="1"/>
  <c r="J97" i="1"/>
  <c r="G95" i="1"/>
  <c r="G97" i="1"/>
  <c r="G94" i="1"/>
  <c r="J94" i="1"/>
  <c r="G98" i="1"/>
  <c r="L98" i="1"/>
  <c r="M98" i="1" s="1"/>
  <c r="J98" i="1"/>
  <c r="G85" i="1"/>
  <c r="K77" i="1"/>
  <c r="M77" i="1" s="1"/>
  <c r="K78" i="1"/>
  <c r="M78" i="1" s="1"/>
  <c r="L79" i="1"/>
  <c r="M79" i="1" s="1"/>
  <c r="G75" i="1"/>
  <c r="G76" i="1"/>
  <c r="G77" i="1"/>
  <c r="G78" i="1"/>
  <c r="G79" i="1"/>
  <c r="J77" i="1"/>
  <c r="J78" i="1"/>
  <c r="L87" i="1" l="1"/>
  <c r="M87" i="1" s="1"/>
  <c r="K94" i="1"/>
  <c r="M94" i="1" s="1"/>
  <c r="K67" i="1"/>
  <c r="L59" i="1" l="1"/>
  <c r="K57" i="1"/>
  <c r="K58" i="1"/>
  <c r="K59" i="1"/>
  <c r="M59" i="1" s="1"/>
  <c r="K60" i="1"/>
  <c r="K61" i="1"/>
  <c r="M61" i="1" s="1"/>
  <c r="K62" i="1"/>
  <c r="M62" i="1" s="1"/>
  <c r="K63" i="1"/>
  <c r="M63" i="1" s="1"/>
  <c r="K64" i="1"/>
  <c r="M64" i="1" s="1"/>
  <c r="M57" i="1"/>
  <c r="M58" i="1"/>
  <c r="M60" i="1"/>
  <c r="M66" i="1"/>
  <c r="M67" i="1"/>
  <c r="J57" i="1"/>
  <c r="J58" i="1"/>
  <c r="J59" i="1"/>
  <c r="J60" i="1"/>
  <c r="J61" i="1"/>
  <c r="J62" i="1"/>
  <c r="J63" i="1"/>
  <c r="J64" i="1"/>
  <c r="J66" i="1"/>
  <c r="J67" i="1"/>
  <c r="G57" i="1"/>
  <c r="G58" i="1"/>
  <c r="G59" i="1"/>
  <c r="G60" i="1"/>
  <c r="G61" i="1"/>
  <c r="G62" i="1"/>
  <c r="G63" i="1"/>
  <c r="G64" i="1"/>
  <c r="G66" i="1"/>
  <c r="G87" i="1" s="1"/>
  <c r="G67" i="1"/>
  <c r="K84" i="1" l="1"/>
  <c r="G88" i="1"/>
  <c r="G84" i="1"/>
  <c r="J84" i="1" l="1"/>
  <c r="J85" i="1"/>
  <c r="K85" i="1"/>
  <c r="M85" i="1" s="1"/>
  <c r="M84" i="1"/>
  <c r="K75" i="1"/>
  <c r="K76" i="1"/>
  <c r="K74" i="1"/>
  <c r="K56" i="1"/>
  <c r="M56" i="1" s="1"/>
  <c r="L34" i="1"/>
  <c r="L35" i="1"/>
  <c r="L36" i="1"/>
  <c r="K35" i="1"/>
  <c r="K36" i="1"/>
  <c r="J79" i="1"/>
  <c r="J76" i="1"/>
  <c r="J75" i="1"/>
  <c r="J74" i="1"/>
  <c r="J87" i="1" s="1"/>
  <c r="G74" i="1"/>
  <c r="J56" i="1"/>
  <c r="G56" i="1"/>
  <c r="L48" i="1"/>
  <c r="M48" i="1"/>
  <c r="K48" i="1"/>
  <c r="M75" i="1" l="1"/>
  <c r="M76" i="1"/>
  <c r="M36" i="1"/>
  <c r="M35" i="1"/>
  <c r="M74" i="1"/>
  <c r="J35" i="1" l="1"/>
  <c r="J36" i="1"/>
  <c r="I37" i="1"/>
  <c r="F37" i="1"/>
  <c r="E37" i="1"/>
  <c r="G35" i="1"/>
  <c r="G36" i="1"/>
  <c r="G34" i="1"/>
  <c r="F86" i="1" l="1"/>
  <c r="F65" i="1"/>
  <c r="I86" i="1"/>
  <c r="I65" i="1"/>
  <c r="L65" i="1" s="1"/>
  <c r="E86" i="1"/>
  <c r="E65" i="1"/>
  <c r="G65" i="1" s="1"/>
  <c r="F96" i="1" s="1"/>
  <c r="G96" i="1" s="1"/>
  <c r="J34" i="1"/>
  <c r="J37" i="1" s="1"/>
  <c r="J86" i="1" s="1"/>
  <c r="K34" i="1"/>
  <c r="M34" i="1" s="1"/>
  <c r="G37" i="1"/>
  <c r="G86" i="1" s="1"/>
  <c r="H37" i="1"/>
  <c r="H86" i="1" l="1"/>
  <c r="K86" i="1" s="1"/>
  <c r="H65" i="1"/>
  <c r="J65" i="1" s="1"/>
  <c r="I96" i="1" s="1"/>
  <c r="L86" i="1"/>
  <c r="J88" i="1"/>
  <c r="L88" i="1"/>
  <c r="M88" i="1" s="1"/>
  <c r="K37" i="1"/>
  <c r="L37" i="1"/>
  <c r="M37" i="1"/>
  <c r="K65" i="1" l="1"/>
  <c r="M65" i="1" s="1"/>
  <c r="M86" i="1"/>
  <c r="J96" i="1" l="1"/>
  <c r="L96" i="1"/>
  <c r="M96" i="1" s="1"/>
</calcChain>
</file>

<file path=xl/sharedStrings.xml><?xml version="1.0" encoding="utf-8"?>
<sst xmlns="http://schemas.openxmlformats.org/spreadsheetml/2006/main" count="277" uniqueCount="128">
  <si>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</si>
  <si>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</si>
  <si>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</si>
  <si>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</si>
  <si>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</si>
  <si>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</si>
  <si>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</si>
  <si>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</si>
  <si>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</si>
  <si>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</si>
  <si>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</si>
  <si>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</si>
  <si>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</si>
  <si>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</si>
  <si>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</si>
  <si>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</si>
  <si>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</si>
  <si>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</si>
  <si>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</si>
  <si>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</si>
  <si>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</si>
  <si>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</si>
  <si>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</si>
  <si>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</si>
  <si>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</si>
  <si>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</si>
  <si>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</si>
  <si>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</si>
  <si>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</si>
  <si>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</si>
  <si>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</si>
  <si>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</si>
  <si>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</si>
  <si>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</si>
  <si>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</si>
  <si>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</si>
  <si>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</si>
  <si>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</si>
  <si>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</si>
  <si>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</si>
  <si>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Управління культури і туризму Ніжинської міської ради</t>
  </si>
  <si>
    <t>Погашення кредиторської заборгованості за минулі періоди</t>
  </si>
  <si>
    <t>Придбання предметів довгострокового використання</t>
  </si>
  <si>
    <t>Обсяг кредиторської заборгованості за минулі періоди</t>
  </si>
  <si>
    <t>од.</t>
  </si>
  <si>
    <t>грн.</t>
  </si>
  <si>
    <t>ЗАТРАТ</t>
  </si>
  <si>
    <t>-</t>
  </si>
  <si>
    <t>ПРОДУКТУ</t>
  </si>
  <si>
    <t>Обсяг кредиторської заборгованості, погашеної у звітному періоді</t>
  </si>
  <si>
    <t>Потреба</t>
  </si>
  <si>
    <t>ЕФЕКТИВНОСТІ</t>
  </si>
  <si>
    <t xml:space="preserve">ЯКОСТІ </t>
  </si>
  <si>
    <t>Відсоток погашеної кредиторської заборгованості</t>
  </si>
  <si>
    <t>відс.</t>
  </si>
  <si>
    <t>Начальник  управління культури і туризму Ніжинської міської ради</t>
  </si>
  <si>
    <t>Заступник начальника  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</si>
  <si>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</si>
  <si>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</si>
  <si>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</si>
  <si>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</si>
  <si>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1011100</t>
  </si>
  <si>
    <t>0960</t>
  </si>
  <si>
    <t>Духовне та естетичне виховання дітей та молоді з урахуванням статі, вікових особливостей та вподобань</t>
  </si>
  <si>
    <r>
      <t xml:space="preserve">5. Мета бюджетної програми    </t>
    </r>
    <r>
      <rPr>
        <b/>
        <u/>
        <sz val="12"/>
        <color rgb="FF000000"/>
        <rFont val="Times New Roman"/>
        <family val="1"/>
        <charset val="204"/>
      </rPr>
      <t>Духовне та естетичне виховання дітей та молоді</t>
    </r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</si>
  <si>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</si>
  <si>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надання початкової музичної, хореографічної освіти з образотворчого та художнього промислу</t>
  </si>
  <si>
    <t>Кількість установ - усього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</si>
  <si>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</si>
  <si>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</si>
  <si>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</si>
  <si>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</si>
  <si>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педагогічного персоналу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</si>
  <si>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</si>
  <si>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</si>
  <si>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Кількість класів</t>
  </si>
  <si>
    <t>Видатки на отримання освіти у школах естетичного виховання - всього</t>
  </si>
  <si>
    <t>у тому числі плата за навчання у школах естетичного виховання</t>
  </si>
  <si>
    <t>мережа</t>
  </si>
  <si>
    <t>штатний розпис, тарифікаційні списки</t>
  </si>
  <si>
    <t>штатний розпис</t>
  </si>
  <si>
    <t>статистичні звіти</t>
  </si>
  <si>
    <t>Кошторис без кредиторської заборгованості</t>
  </si>
  <si>
    <t>кошторис</t>
  </si>
  <si>
    <t>Звіт про заборгованість за бюджетними коштами (форма  7м річна)</t>
  </si>
  <si>
    <t>1. Відхилення виникли:</t>
  </si>
  <si>
    <t>1.1.</t>
  </si>
  <si>
    <t>1.2.</t>
  </si>
  <si>
    <t>Середня кількість учнів, які отримують освіту у школах естетичного виховання, - всього</t>
  </si>
  <si>
    <t>в т.ч. хлопчиків</t>
  </si>
  <si>
    <t>в т.ч. дівчаток</t>
  </si>
  <si>
    <t>Середня кількість учнів, звільнених від плати за навчання</t>
  </si>
  <si>
    <t>осіб</t>
  </si>
  <si>
    <t>Кількість учнів на одну педагогічну ставку</t>
  </si>
  <si>
    <t>Кількість діто-днів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</si>
  <si>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</si>
  <si>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</si>
  <si>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Середня кількість учнів/ Середнє число окладів (ставок) педагогічного персоналу</t>
  </si>
  <si>
    <t>Журнали відвідувань</t>
  </si>
  <si>
    <t>Кошторис без кредиторської заборгованості/ Середня кількість учнів</t>
  </si>
  <si>
    <t>Кошторисні призначення від плати за навчання/ Середня кількість учнів</t>
  </si>
  <si>
    <t>Кількість днів відвідування учнями шкіл естетичного виховання, 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</si>
  <si>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</si>
  <si>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</si>
  <si>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днів</t>
  </si>
  <si>
    <t>(Плановий показник / фактичний показник попереднього року)*100-100</t>
  </si>
  <si>
    <t>Обсяг плати за навчання/кошторис без кредиторської заборгованості *100</t>
  </si>
  <si>
    <t>Обсяг кредиторської заборгованості на початок року/Обсяг кредиторської заборгованості, погашеної в поточному році</t>
  </si>
  <si>
    <t>касові видатки на звітний період/плановий обсяг видатків на *100)</t>
  </si>
  <si>
    <t>Головний бухгалтер</t>
  </si>
  <si>
    <t>по спеціальному фонду - за рахунок перевищення власних надходжень, надходжень від спонсорів, у вигляді подарунків, які не передбачаються у початковому кошторисі.</t>
  </si>
  <si>
    <t>Середня вартість одиниці предметів, обладнання довгострокового користування</t>
  </si>
  <si>
    <t>Кількість предметів, обладнання довгострокового використання</t>
  </si>
  <si>
    <t>Відсоток виконання плану з придбання предметів, обладнання довгострокового використання</t>
  </si>
  <si>
    <t>4-7. Віхилення пояснюється наявністю вакантних посад.</t>
  </si>
  <si>
    <t>Спостерігається незначне відхилення по показникам, крім показників п. 10 - 11  затрат по с.ф. По всім відхиленням пояснення наведено вище.</t>
  </si>
  <si>
    <r>
      <rPr>
        <b/>
        <sz val="14"/>
        <color rgb="FF000000"/>
        <rFont val="Times New Roman"/>
        <family val="1"/>
        <charset val="204"/>
      </rPr>
      <t xml:space="preserve">про виконання паспорта бюджетної програми місцевого бюджету на </t>
    </r>
    <r>
      <rPr>
        <b/>
        <sz val="18"/>
        <color rgb="FF000000"/>
        <rFont val="Times New Roman"/>
        <family val="1"/>
        <charset val="204"/>
      </rPr>
      <t>2020</t>
    </r>
    <r>
      <rPr>
        <b/>
        <sz val="14"/>
        <color rgb="FF000000"/>
        <rFont val="Times New Roman"/>
        <family val="1"/>
        <charset val="204"/>
      </rPr>
      <t xml:space="preserve"> рік</t>
    </r>
  </si>
  <si>
    <t>по загальному фонду  - за рахунок  економії по заробітній платі внаслідок наявності лікарняних.</t>
  </si>
  <si>
    <t>Міська програма забезпечення пожежної безпеки Ніжинської міської об’єднаної   територіальної громади на 2020 рік</t>
  </si>
  <si>
    <t>статистичні звіти
(на початок року - 625 уч., 
на кінець року - 598 уч.)</t>
  </si>
  <si>
    <t>Загалом програма виконана повністю, зокрема
100% - виконання плану з придбання предметів, обладнання довгострокового використання</t>
  </si>
  <si>
    <t>Надання спеціальної освіти мистецькими школами</t>
  </si>
  <si>
    <t>обсяг видатків на зазначені цілі/кількість предметів довгострокового використання (106000/5)</t>
  </si>
  <si>
    <t>Тетяна БАССАК</t>
  </si>
  <si>
    <t>Антоніна КУПРІЙ</t>
  </si>
  <si>
    <t>Оксана СУШКО</t>
  </si>
  <si>
    <t>3. Відхилення зумовлене: по Загальному фонду - за рахунок залишку плаану на кінець року, по Спеціальному фонду - внаслідок збільшення надходжень від батьківської плати у порівнянні із плановими показниками.</t>
  </si>
  <si>
    <t xml:space="preserve">10-11. Збільшення розміру видатків на утримання освіти у школах естетичного виховання зумовлено збільшенням власних надходжень, надходжень від спонсорів, у вигляді подарунків, які не передбачаються у початковому кошторисі.  Надходження по платі за навчання  збільшились в порівнянні із плановими показниками  внаслідок сплати групами самоокупності більше ніж передбачалось в початковому кошторисі.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</si>
</sst>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1" fillId="0" borderId="5" xfId="0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vertical="top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Alignment="1">
      <alignment wrapText="1"/>
    </xf>
    <xf numFmtId="0" fontId="11" fillId="0" borderId="5" xfId="0" applyFont="1" applyFill="1" applyBorder="1" applyAlignment="1">
      <alignment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left" wrapText="1"/>
    </xf>
    <xf numFmtId="0" fontId="16" fillId="0" borderId="0" xfId="0" applyFont="1" applyFill="1"/>
    <xf numFmtId="0" fontId="6" fillId="0" borderId="0" xfId="0" applyFont="1" applyFill="1"/>
    <xf numFmtId="0" fontId="15" fillId="0" borderId="0" xfId="0" applyFont="1" applyFill="1" applyAlignment="1">
      <alignment wrapText="1"/>
    </xf>
    <xf numFmtId="0" fontId="12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4" fontId="1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16" fontId="3" fillId="0" borderId="6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E2" sqref="E2"/>
    </sheetView>
  </sheetViews>
  <sheetFormatPr defaultRowHeight="15.75" x14ac:dyDescent="0.25"/>
  <cols>
    <col min="1" max="1" width="32" style="5" customWidth="1"/>
    <col min="3" max="3" width="11.125" customWidth="1"/>
    <col min="4" max="4" width="44.75" customWidth="1"/>
    <col min="9" max="9" width="31.75" customWidth="1"/>
  </cols>
  <sheetData>
    <row r="1" spans="1:10" ht="31.5" x14ac:dyDescent="0.25">
      <c r="A1" s="5" t="s">
        <v>55</v>
      </c>
      <c r="C1" t="s">
        <v>123</v>
      </c>
      <c r="D1" s="5" t="s">
        <v>109</v>
      </c>
      <c r="E1" t="s">
        <v>125</v>
      </c>
      <c r="I1" s="5" t="s">
        <v>57</v>
      </c>
      <c r="J1" t="s">
        <v>58</v>
      </c>
    </row>
    <row r="2" spans="1:10" x14ac:dyDescent="0.25">
      <c r="D2" s="5"/>
      <c r="I2" s="5"/>
    </row>
    <row r="3" spans="1:10" ht="63" x14ac:dyDescent="0.25">
      <c r="A3" s="5" t="s">
        <v>56</v>
      </c>
      <c r="C3" t="s">
        <v>124</v>
      </c>
      <c r="D3" s="5"/>
      <c r="I3" s="5" t="s">
        <v>59</v>
      </c>
      <c r="J3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view="pageBreakPreview" topLeftCell="A16" zoomScale="60" zoomScaleNormal="80" workbookViewId="0">
      <selection activeCell="B91" sqref="B91:M91"/>
    </sheetView>
  </sheetViews>
  <sheetFormatPr defaultRowHeight="15.75" x14ac:dyDescent="0.25"/>
  <cols>
    <col min="1" max="1" width="5.875" style="4" customWidth="1"/>
    <col min="2" max="2" width="37.125" style="4" customWidth="1"/>
    <col min="3" max="3" width="9" style="4"/>
    <col min="4" max="4" width="14.25" style="4" customWidth="1"/>
    <col min="5" max="6" width="12.625" style="4" customWidth="1"/>
    <col min="7" max="7" width="13.75" style="4" customWidth="1"/>
    <col min="8" max="9" width="12.625" style="4" customWidth="1"/>
    <col min="10" max="10" width="13.75" style="4" customWidth="1"/>
    <col min="11" max="13" width="12.625" style="4" customWidth="1"/>
    <col min="14" max="243" width="9" style="4"/>
    <col min="244" max="244" width="3.875" style="4" customWidth="1"/>
    <col min="245" max="245" width="10.75" style="4" customWidth="1"/>
    <col min="246" max="247" width="9" style="4"/>
    <col min="248" max="256" width="11.375" style="4" customWidth="1"/>
    <col min="257" max="499" width="9" style="4"/>
    <col min="500" max="500" width="3.875" style="4" customWidth="1"/>
    <col min="501" max="501" width="10.75" style="4" customWidth="1"/>
    <col min="502" max="503" width="9" style="4"/>
    <col min="504" max="512" width="11.375" style="4" customWidth="1"/>
    <col min="513" max="755" width="9" style="4"/>
    <col min="756" max="756" width="3.875" style="4" customWidth="1"/>
    <col min="757" max="757" width="10.75" style="4" customWidth="1"/>
    <col min="758" max="759" width="9" style="4"/>
    <col min="760" max="768" width="11.375" style="4" customWidth="1"/>
    <col min="769" max="1011" width="9" style="4"/>
    <col min="1012" max="1012" width="3.875" style="4" customWidth="1"/>
    <col min="1013" max="1013" width="10.75" style="4" customWidth="1"/>
    <col min="1014" max="1015" width="9" style="4"/>
    <col min="1016" max="1024" width="11.375" style="4" customWidth="1"/>
    <col min="1025" max="1267" width="9" style="4"/>
    <col min="1268" max="1268" width="3.875" style="4" customWidth="1"/>
    <col min="1269" max="1269" width="10.75" style="4" customWidth="1"/>
    <col min="1270" max="1271" width="9" style="4"/>
    <col min="1272" max="1280" width="11.375" style="4" customWidth="1"/>
    <col min="1281" max="1523" width="9" style="4"/>
    <col min="1524" max="1524" width="3.875" style="4" customWidth="1"/>
    <col min="1525" max="1525" width="10.75" style="4" customWidth="1"/>
    <col min="1526" max="1527" width="9" style="4"/>
    <col min="1528" max="1536" width="11.375" style="4" customWidth="1"/>
    <col min="1537" max="1779" width="9" style="4"/>
    <col min="1780" max="1780" width="3.875" style="4" customWidth="1"/>
    <col min="1781" max="1781" width="10.75" style="4" customWidth="1"/>
    <col min="1782" max="1783" width="9" style="4"/>
    <col min="1784" max="1792" width="11.375" style="4" customWidth="1"/>
    <col min="1793" max="2035" width="9" style="4"/>
    <col min="2036" max="2036" width="3.875" style="4" customWidth="1"/>
    <col min="2037" max="2037" width="10.75" style="4" customWidth="1"/>
    <col min="2038" max="2039" width="9" style="4"/>
    <col min="2040" max="2048" width="11.375" style="4" customWidth="1"/>
    <col min="2049" max="2291" width="9" style="4"/>
    <col min="2292" max="2292" width="3.875" style="4" customWidth="1"/>
    <col min="2293" max="2293" width="10.75" style="4" customWidth="1"/>
    <col min="2294" max="2295" width="9" style="4"/>
    <col min="2296" max="2304" width="11.375" style="4" customWidth="1"/>
    <col min="2305" max="2547" width="9" style="4"/>
    <col min="2548" max="2548" width="3.875" style="4" customWidth="1"/>
    <col min="2549" max="2549" width="10.75" style="4" customWidth="1"/>
    <col min="2550" max="2551" width="9" style="4"/>
    <col min="2552" max="2560" width="11.375" style="4" customWidth="1"/>
    <col min="2561" max="2803" width="9" style="4"/>
    <col min="2804" max="2804" width="3.875" style="4" customWidth="1"/>
    <col min="2805" max="2805" width="10.75" style="4" customWidth="1"/>
    <col min="2806" max="2807" width="9" style="4"/>
    <col min="2808" max="2816" width="11.375" style="4" customWidth="1"/>
    <col min="2817" max="3059" width="9" style="4"/>
    <col min="3060" max="3060" width="3.875" style="4" customWidth="1"/>
    <col min="3061" max="3061" width="10.75" style="4" customWidth="1"/>
    <col min="3062" max="3063" width="9" style="4"/>
    <col min="3064" max="3072" width="11.375" style="4" customWidth="1"/>
    <col min="3073" max="3315" width="9" style="4"/>
    <col min="3316" max="3316" width="3.875" style="4" customWidth="1"/>
    <col min="3317" max="3317" width="10.75" style="4" customWidth="1"/>
    <col min="3318" max="3319" width="9" style="4"/>
    <col min="3320" max="3328" width="11.375" style="4" customWidth="1"/>
    <col min="3329" max="3571" width="9" style="4"/>
    <col min="3572" max="3572" width="3.875" style="4" customWidth="1"/>
    <col min="3573" max="3573" width="10.75" style="4" customWidth="1"/>
    <col min="3574" max="3575" width="9" style="4"/>
    <col min="3576" max="3584" width="11.375" style="4" customWidth="1"/>
    <col min="3585" max="3827" width="9" style="4"/>
    <col min="3828" max="3828" width="3.875" style="4" customWidth="1"/>
    <col min="3829" max="3829" width="10.75" style="4" customWidth="1"/>
    <col min="3830" max="3831" width="9" style="4"/>
    <col min="3832" max="3840" width="11.375" style="4" customWidth="1"/>
    <col min="3841" max="4083" width="9" style="4"/>
    <col min="4084" max="4084" width="3.875" style="4" customWidth="1"/>
    <col min="4085" max="4085" width="10.75" style="4" customWidth="1"/>
    <col min="4086" max="4087" width="9" style="4"/>
    <col min="4088" max="4096" width="11.375" style="4" customWidth="1"/>
    <col min="4097" max="4339" width="9" style="4"/>
    <col min="4340" max="4340" width="3.875" style="4" customWidth="1"/>
    <col min="4341" max="4341" width="10.75" style="4" customWidth="1"/>
    <col min="4342" max="4343" width="9" style="4"/>
    <col min="4344" max="4352" width="11.375" style="4" customWidth="1"/>
    <col min="4353" max="4595" width="9" style="4"/>
    <col min="4596" max="4596" width="3.875" style="4" customWidth="1"/>
    <col min="4597" max="4597" width="10.75" style="4" customWidth="1"/>
    <col min="4598" max="4599" width="9" style="4"/>
    <col min="4600" max="4608" width="11.375" style="4" customWidth="1"/>
    <col min="4609" max="4851" width="9" style="4"/>
    <col min="4852" max="4852" width="3.875" style="4" customWidth="1"/>
    <col min="4853" max="4853" width="10.75" style="4" customWidth="1"/>
    <col min="4854" max="4855" width="9" style="4"/>
    <col min="4856" max="4864" width="11.375" style="4" customWidth="1"/>
    <col min="4865" max="5107" width="9" style="4"/>
    <col min="5108" max="5108" width="3.875" style="4" customWidth="1"/>
    <col min="5109" max="5109" width="10.75" style="4" customWidth="1"/>
    <col min="5110" max="5111" width="9" style="4"/>
    <col min="5112" max="5120" width="11.375" style="4" customWidth="1"/>
    <col min="5121" max="5363" width="9" style="4"/>
    <col min="5364" max="5364" width="3.875" style="4" customWidth="1"/>
    <col min="5365" max="5365" width="10.75" style="4" customWidth="1"/>
    <col min="5366" max="5367" width="9" style="4"/>
    <col min="5368" max="5376" width="11.375" style="4" customWidth="1"/>
    <col min="5377" max="5619" width="9" style="4"/>
    <col min="5620" max="5620" width="3.875" style="4" customWidth="1"/>
    <col min="5621" max="5621" width="10.75" style="4" customWidth="1"/>
    <col min="5622" max="5623" width="9" style="4"/>
    <col min="5624" max="5632" width="11.375" style="4" customWidth="1"/>
    <col min="5633" max="5875" width="9" style="4"/>
    <col min="5876" max="5876" width="3.875" style="4" customWidth="1"/>
    <col min="5877" max="5877" width="10.75" style="4" customWidth="1"/>
    <col min="5878" max="5879" width="9" style="4"/>
    <col min="5880" max="5888" width="11.375" style="4" customWidth="1"/>
    <col min="5889" max="6131" width="9" style="4"/>
    <col min="6132" max="6132" width="3.875" style="4" customWidth="1"/>
    <col min="6133" max="6133" width="10.75" style="4" customWidth="1"/>
    <col min="6134" max="6135" width="9" style="4"/>
    <col min="6136" max="6144" width="11.375" style="4" customWidth="1"/>
    <col min="6145" max="6387" width="9" style="4"/>
    <col min="6388" max="6388" width="3.875" style="4" customWidth="1"/>
    <col min="6389" max="6389" width="10.75" style="4" customWidth="1"/>
    <col min="6390" max="6391" width="9" style="4"/>
    <col min="6392" max="6400" width="11.375" style="4" customWidth="1"/>
    <col min="6401" max="6643" width="9" style="4"/>
    <col min="6644" max="6644" width="3.875" style="4" customWidth="1"/>
    <col min="6645" max="6645" width="10.75" style="4" customWidth="1"/>
    <col min="6646" max="6647" width="9" style="4"/>
    <col min="6648" max="6656" width="11.375" style="4" customWidth="1"/>
    <col min="6657" max="6899" width="9" style="4"/>
    <col min="6900" max="6900" width="3.875" style="4" customWidth="1"/>
    <col min="6901" max="6901" width="10.75" style="4" customWidth="1"/>
    <col min="6902" max="6903" width="9" style="4"/>
    <col min="6904" max="6912" width="11.375" style="4" customWidth="1"/>
    <col min="6913" max="7155" width="9" style="4"/>
    <col min="7156" max="7156" width="3.875" style="4" customWidth="1"/>
    <col min="7157" max="7157" width="10.75" style="4" customWidth="1"/>
    <col min="7158" max="7159" width="9" style="4"/>
    <col min="7160" max="7168" width="11.375" style="4" customWidth="1"/>
    <col min="7169" max="7411" width="9" style="4"/>
    <col min="7412" max="7412" width="3.875" style="4" customWidth="1"/>
    <col min="7413" max="7413" width="10.75" style="4" customWidth="1"/>
    <col min="7414" max="7415" width="9" style="4"/>
    <col min="7416" max="7424" width="11.375" style="4" customWidth="1"/>
    <col min="7425" max="7667" width="9" style="4"/>
    <col min="7668" max="7668" width="3.875" style="4" customWidth="1"/>
    <col min="7669" max="7669" width="10.75" style="4" customWidth="1"/>
    <col min="7670" max="7671" width="9" style="4"/>
    <col min="7672" max="7680" width="11.375" style="4" customWidth="1"/>
    <col min="7681" max="7923" width="9" style="4"/>
    <col min="7924" max="7924" width="3.875" style="4" customWidth="1"/>
    <col min="7925" max="7925" width="10.75" style="4" customWidth="1"/>
    <col min="7926" max="7927" width="9" style="4"/>
    <col min="7928" max="7936" width="11.375" style="4" customWidth="1"/>
    <col min="7937" max="8179" width="9" style="4"/>
    <col min="8180" max="8180" width="3.875" style="4" customWidth="1"/>
    <col min="8181" max="8181" width="10.75" style="4" customWidth="1"/>
    <col min="8182" max="8183" width="9" style="4"/>
    <col min="8184" max="8192" width="11.375" style="4" customWidth="1"/>
    <col min="8193" max="8435" width="9" style="4"/>
    <col min="8436" max="8436" width="3.875" style="4" customWidth="1"/>
    <col min="8437" max="8437" width="10.75" style="4" customWidth="1"/>
    <col min="8438" max="8439" width="9" style="4"/>
    <col min="8440" max="8448" width="11.375" style="4" customWidth="1"/>
    <col min="8449" max="8691" width="9" style="4"/>
    <col min="8692" max="8692" width="3.875" style="4" customWidth="1"/>
    <col min="8693" max="8693" width="10.75" style="4" customWidth="1"/>
    <col min="8694" max="8695" width="9" style="4"/>
    <col min="8696" max="8704" width="11.375" style="4" customWidth="1"/>
    <col min="8705" max="8947" width="9" style="4"/>
    <col min="8948" max="8948" width="3.875" style="4" customWidth="1"/>
    <col min="8949" max="8949" width="10.75" style="4" customWidth="1"/>
    <col min="8950" max="8951" width="9" style="4"/>
    <col min="8952" max="8960" width="11.375" style="4" customWidth="1"/>
    <col min="8961" max="9203" width="9" style="4"/>
    <col min="9204" max="9204" width="3.875" style="4" customWidth="1"/>
    <col min="9205" max="9205" width="10.75" style="4" customWidth="1"/>
    <col min="9206" max="9207" width="9" style="4"/>
    <col min="9208" max="9216" width="11.375" style="4" customWidth="1"/>
    <col min="9217" max="9459" width="9" style="4"/>
    <col min="9460" max="9460" width="3.875" style="4" customWidth="1"/>
    <col min="9461" max="9461" width="10.75" style="4" customWidth="1"/>
    <col min="9462" max="9463" width="9" style="4"/>
    <col min="9464" max="9472" width="11.375" style="4" customWidth="1"/>
    <col min="9473" max="9715" width="9" style="4"/>
    <col min="9716" max="9716" width="3.875" style="4" customWidth="1"/>
    <col min="9717" max="9717" width="10.75" style="4" customWidth="1"/>
    <col min="9718" max="9719" width="9" style="4"/>
    <col min="9720" max="9728" width="11.375" style="4" customWidth="1"/>
    <col min="9729" max="9971" width="9" style="4"/>
    <col min="9972" max="9972" width="3.875" style="4" customWidth="1"/>
    <col min="9973" max="9973" width="10.75" style="4" customWidth="1"/>
    <col min="9974" max="9975" width="9" style="4"/>
    <col min="9976" max="9984" width="11.375" style="4" customWidth="1"/>
    <col min="9985" max="10227" width="9" style="4"/>
    <col min="10228" max="10228" width="3.875" style="4" customWidth="1"/>
    <col min="10229" max="10229" width="10.75" style="4" customWidth="1"/>
    <col min="10230" max="10231" width="9" style="4"/>
    <col min="10232" max="10240" width="11.375" style="4" customWidth="1"/>
    <col min="10241" max="10483" width="9" style="4"/>
    <col min="10484" max="10484" width="3.875" style="4" customWidth="1"/>
    <col min="10485" max="10485" width="10.75" style="4" customWidth="1"/>
    <col min="10486" max="10487" width="9" style="4"/>
    <col min="10488" max="10496" width="11.375" style="4" customWidth="1"/>
    <col min="10497" max="10739" width="9" style="4"/>
    <col min="10740" max="10740" width="3.875" style="4" customWidth="1"/>
    <col min="10741" max="10741" width="10.75" style="4" customWidth="1"/>
    <col min="10742" max="10743" width="9" style="4"/>
    <col min="10744" max="10752" width="11.375" style="4" customWidth="1"/>
    <col min="10753" max="10995" width="9" style="4"/>
    <col min="10996" max="10996" width="3.875" style="4" customWidth="1"/>
    <col min="10997" max="10997" width="10.75" style="4" customWidth="1"/>
    <col min="10998" max="10999" width="9" style="4"/>
    <col min="11000" max="11008" width="11.375" style="4" customWidth="1"/>
    <col min="11009" max="11251" width="9" style="4"/>
    <col min="11252" max="11252" width="3.875" style="4" customWidth="1"/>
    <col min="11253" max="11253" width="10.75" style="4" customWidth="1"/>
    <col min="11254" max="11255" width="9" style="4"/>
    <col min="11256" max="11264" width="11.375" style="4" customWidth="1"/>
    <col min="11265" max="11507" width="9" style="4"/>
    <col min="11508" max="11508" width="3.875" style="4" customWidth="1"/>
    <col min="11509" max="11509" width="10.75" style="4" customWidth="1"/>
    <col min="11510" max="11511" width="9" style="4"/>
    <col min="11512" max="11520" width="11.375" style="4" customWidth="1"/>
    <col min="11521" max="11763" width="9" style="4"/>
    <col min="11764" max="11764" width="3.875" style="4" customWidth="1"/>
    <col min="11765" max="11765" width="10.75" style="4" customWidth="1"/>
    <col min="11766" max="11767" width="9" style="4"/>
    <col min="11768" max="11776" width="11.375" style="4" customWidth="1"/>
    <col min="11777" max="12019" width="9" style="4"/>
    <col min="12020" max="12020" width="3.875" style="4" customWidth="1"/>
    <col min="12021" max="12021" width="10.75" style="4" customWidth="1"/>
    <col min="12022" max="12023" width="9" style="4"/>
    <col min="12024" max="12032" width="11.375" style="4" customWidth="1"/>
    <col min="12033" max="12275" width="9" style="4"/>
    <col min="12276" max="12276" width="3.875" style="4" customWidth="1"/>
    <col min="12277" max="12277" width="10.75" style="4" customWidth="1"/>
    <col min="12278" max="12279" width="9" style="4"/>
    <col min="12280" max="12288" width="11.375" style="4" customWidth="1"/>
    <col min="12289" max="12531" width="9" style="4"/>
    <col min="12532" max="12532" width="3.875" style="4" customWidth="1"/>
    <col min="12533" max="12533" width="10.75" style="4" customWidth="1"/>
    <col min="12534" max="12535" width="9" style="4"/>
    <col min="12536" max="12544" width="11.375" style="4" customWidth="1"/>
    <col min="12545" max="12787" width="9" style="4"/>
    <col min="12788" max="12788" width="3.875" style="4" customWidth="1"/>
    <col min="12789" max="12789" width="10.75" style="4" customWidth="1"/>
    <col min="12790" max="12791" width="9" style="4"/>
    <col min="12792" max="12800" width="11.375" style="4" customWidth="1"/>
    <col min="12801" max="13043" width="9" style="4"/>
    <col min="13044" max="13044" width="3.875" style="4" customWidth="1"/>
    <col min="13045" max="13045" width="10.75" style="4" customWidth="1"/>
    <col min="13046" max="13047" width="9" style="4"/>
    <col min="13048" max="13056" width="11.375" style="4" customWidth="1"/>
    <col min="13057" max="13299" width="9" style="4"/>
    <col min="13300" max="13300" width="3.875" style="4" customWidth="1"/>
    <col min="13301" max="13301" width="10.75" style="4" customWidth="1"/>
    <col min="13302" max="13303" width="9" style="4"/>
    <col min="13304" max="13312" width="11.375" style="4" customWidth="1"/>
    <col min="13313" max="13555" width="9" style="4"/>
    <col min="13556" max="13556" width="3.875" style="4" customWidth="1"/>
    <col min="13557" max="13557" width="10.75" style="4" customWidth="1"/>
    <col min="13558" max="13559" width="9" style="4"/>
    <col min="13560" max="13568" width="11.375" style="4" customWidth="1"/>
    <col min="13569" max="13811" width="9" style="4"/>
    <col min="13812" max="13812" width="3.875" style="4" customWidth="1"/>
    <col min="13813" max="13813" width="10.75" style="4" customWidth="1"/>
    <col min="13814" max="13815" width="9" style="4"/>
    <col min="13816" max="13824" width="11.375" style="4" customWidth="1"/>
    <col min="13825" max="14067" width="9" style="4"/>
    <col min="14068" max="14068" width="3.875" style="4" customWidth="1"/>
    <col min="14069" max="14069" width="10.75" style="4" customWidth="1"/>
    <col min="14070" max="14071" width="9" style="4"/>
    <col min="14072" max="14080" width="11.375" style="4" customWidth="1"/>
    <col min="14081" max="14323" width="9" style="4"/>
    <col min="14324" max="14324" width="3.875" style="4" customWidth="1"/>
    <col min="14325" max="14325" width="10.75" style="4" customWidth="1"/>
    <col min="14326" max="14327" width="9" style="4"/>
    <col min="14328" max="14336" width="11.375" style="4" customWidth="1"/>
    <col min="14337" max="14579" width="9" style="4"/>
    <col min="14580" max="14580" width="3.875" style="4" customWidth="1"/>
    <col min="14581" max="14581" width="10.75" style="4" customWidth="1"/>
    <col min="14582" max="14583" width="9" style="4"/>
    <col min="14584" max="14592" width="11.375" style="4" customWidth="1"/>
    <col min="14593" max="14835" width="9" style="4"/>
    <col min="14836" max="14836" width="3.875" style="4" customWidth="1"/>
    <col min="14837" max="14837" width="10.75" style="4" customWidth="1"/>
    <col min="14838" max="14839" width="9" style="4"/>
    <col min="14840" max="14848" width="11.375" style="4" customWidth="1"/>
    <col min="14849" max="15091" width="9" style="4"/>
    <col min="15092" max="15092" width="3.875" style="4" customWidth="1"/>
    <col min="15093" max="15093" width="10.75" style="4" customWidth="1"/>
    <col min="15094" max="15095" width="9" style="4"/>
    <col min="15096" max="15104" width="11.375" style="4" customWidth="1"/>
    <col min="15105" max="15347" width="9" style="4"/>
    <col min="15348" max="15348" width="3.875" style="4" customWidth="1"/>
    <col min="15349" max="15349" width="10.75" style="4" customWidth="1"/>
    <col min="15350" max="15351" width="9" style="4"/>
    <col min="15352" max="15360" width="11.375" style="4" customWidth="1"/>
    <col min="15361" max="15603" width="9" style="4"/>
    <col min="15604" max="15604" width="3.875" style="4" customWidth="1"/>
    <col min="15605" max="15605" width="10.75" style="4" customWidth="1"/>
    <col min="15606" max="15607" width="9" style="4"/>
    <col min="15608" max="15616" width="11.375" style="4" customWidth="1"/>
    <col min="15617" max="15859" width="9" style="4"/>
    <col min="15860" max="15860" width="3.875" style="4" customWidth="1"/>
    <col min="15861" max="15861" width="10.75" style="4" customWidth="1"/>
    <col min="15862" max="15863" width="9" style="4"/>
    <col min="15864" max="15872" width="11.375" style="4" customWidth="1"/>
    <col min="15873" max="16115" width="9" style="4"/>
    <col min="16116" max="16116" width="3.875" style="4" customWidth="1"/>
    <col min="16117" max="16117" width="10.75" style="4" customWidth="1"/>
    <col min="16118" max="16119" width="9" style="4"/>
    <col min="16120" max="16128" width="11.375" style="4" customWidth="1"/>
    <col min="16129" max="16384" width="9" style="4"/>
  </cols>
  <sheetData>
    <row r="1" spans="1:13" ht="15.75" customHeight="1" x14ac:dyDescent="0.25">
      <c r="J1" s="80" t="s">
        <v>0</v>
      </c>
      <c r="K1" s="80"/>
      <c r="L1" s="80"/>
      <c r="M1" s="80"/>
    </row>
    <row r="2" spans="1:13" x14ac:dyDescent="0.25">
      <c r="J2" s="80"/>
      <c r="K2" s="80"/>
      <c r="L2" s="80"/>
      <c r="M2" s="80"/>
    </row>
    <row r="3" spans="1:13" ht="6.75" customHeight="1" x14ac:dyDescent="0.25">
      <c r="J3" s="80"/>
      <c r="K3" s="80"/>
      <c r="L3" s="80"/>
      <c r="M3" s="80"/>
    </row>
    <row r="4" spans="1:13" hidden="1" x14ac:dyDescent="0.25">
      <c r="J4" s="80"/>
      <c r="K4" s="80"/>
      <c r="L4" s="80"/>
      <c r="M4" s="80"/>
    </row>
    <row r="5" spans="1:13" ht="22.5" x14ac:dyDescent="0.25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22.5" x14ac:dyDescent="0.25">
      <c r="A6" s="82" t="s">
        <v>116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83" t="s">
        <v>2</v>
      </c>
      <c r="B8" s="13">
        <v>1000000</v>
      </c>
      <c r="C8" s="14"/>
      <c r="E8" s="60" t="s">
        <v>40</v>
      </c>
      <c r="F8" s="60"/>
      <c r="G8" s="60"/>
      <c r="H8" s="60"/>
      <c r="I8" s="60"/>
      <c r="J8" s="60"/>
      <c r="K8" s="60"/>
      <c r="L8" s="60"/>
      <c r="M8" s="60"/>
    </row>
    <row r="9" spans="1:13" s="17" customFormat="1" ht="15" customHeight="1" x14ac:dyDescent="0.2">
      <c r="A9" s="83"/>
      <c r="B9" s="15" t="s">
        <v>3</v>
      </c>
      <c r="C9" s="16"/>
      <c r="E9" s="84" t="s">
        <v>4</v>
      </c>
      <c r="F9" s="84"/>
      <c r="G9" s="84"/>
      <c r="H9" s="84"/>
      <c r="I9" s="84"/>
      <c r="J9" s="84"/>
      <c r="K9" s="84"/>
      <c r="L9" s="84"/>
      <c r="M9" s="84"/>
    </row>
    <row r="10" spans="1:13" x14ac:dyDescent="0.25">
      <c r="A10" s="83" t="s">
        <v>5</v>
      </c>
      <c r="B10" s="13">
        <v>1010000</v>
      </c>
      <c r="C10" s="14"/>
      <c r="E10" s="60" t="s">
        <v>40</v>
      </c>
      <c r="F10" s="60"/>
      <c r="G10" s="60"/>
      <c r="H10" s="60"/>
      <c r="I10" s="60"/>
      <c r="J10" s="60"/>
      <c r="K10" s="60"/>
      <c r="L10" s="60"/>
      <c r="M10" s="60"/>
    </row>
    <row r="11" spans="1:13" s="17" customFormat="1" ht="15" customHeight="1" x14ac:dyDescent="0.2">
      <c r="A11" s="83"/>
      <c r="B11" s="15" t="s">
        <v>3</v>
      </c>
      <c r="C11" s="16"/>
      <c r="E11" s="54" t="s">
        <v>6</v>
      </c>
      <c r="F11" s="54"/>
      <c r="G11" s="54"/>
      <c r="H11" s="54"/>
      <c r="I11" s="54"/>
      <c r="J11" s="54"/>
      <c r="K11" s="54"/>
      <c r="L11" s="54"/>
      <c r="M11" s="54"/>
    </row>
    <row r="12" spans="1:13" s="19" customFormat="1" ht="43.5" customHeight="1" x14ac:dyDescent="0.3">
      <c r="A12" s="83" t="s">
        <v>7</v>
      </c>
      <c r="B12" s="47" t="s">
        <v>61</v>
      </c>
      <c r="C12" s="18" t="s">
        <v>62</v>
      </c>
      <c r="E12" s="86" t="s">
        <v>121</v>
      </c>
      <c r="F12" s="86"/>
      <c r="G12" s="86"/>
      <c r="H12" s="86"/>
      <c r="I12" s="86"/>
      <c r="J12" s="86"/>
      <c r="K12" s="86"/>
      <c r="L12" s="86"/>
      <c r="M12" s="86"/>
    </row>
    <row r="13" spans="1:13" s="17" customFormat="1" ht="11.25" x14ac:dyDescent="0.2">
      <c r="A13" s="83"/>
      <c r="B13" s="20" t="s">
        <v>8</v>
      </c>
      <c r="C13" s="20" t="s">
        <v>9</v>
      </c>
      <c r="E13" s="84" t="s">
        <v>10</v>
      </c>
      <c r="F13" s="84"/>
      <c r="G13" s="84"/>
      <c r="H13" s="84"/>
      <c r="I13" s="84"/>
      <c r="J13" s="84"/>
      <c r="K13" s="84"/>
      <c r="L13" s="84"/>
      <c r="M13" s="84"/>
    </row>
    <row r="14" spans="1:13" s="21" customFormat="1" ht="30.75" customHeight="1" x14ac:dyDescent="0.25">
      <c r="A14" s="85" t="s">
        <v>11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idden="1" x14ac:dyDescent="0.25">
      <c r="A15" s="22"/>
    </row>
    <row r="16" spans="1:13" x14ac:dyDescent="0.25">
      <c r="A16" s="11" t="s">
        <v>27</v>
      </c>
      <c r="B16" s="56" t="s">
        <v>12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x14ac:dyDescent="0.25">
      <c r="A17" s="11">
        <v>1</v>
      </c>
      <c r="B17" s="62" t="s">
        <v>63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idden="1" x14ac:dyDescent="0.25">
      <c r="A18" s="11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x14ac:dyDescent="0.25">
      <c r="A19" s="22"/>
    </row>
    <row r="20" spans="1:13" x14ac:dyDescent="0.25">
      <c r="A20" s="23" t="s">
        <v>64</v>
      </c>
    </row>
    <row r="21" spans="1:13" x14ac:dyDescent="0.25">
      <c r="A21" s="14"/>
    </row>
    <row r="22" spans="1:13" x14ac:dyDescent="0.25">
      <c r="A22" s="24" t="s">
        <v>13</v>
      </c>
    </row>
    <row r="23" spans="1:13" hidden="1" x14ac:dyDescent="0.25">
      <c r="A23" s="22"/>
    </row>
    <row r="24" spans="1:13" x14ac:dyDescent="0.25">
      <c r="A24" s="11" t="s">
        <v>27</v>
      </c>
      <c r="B24" s="56" t="s">
        <v>14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x14ac:dyDescent="0.25">
      <c r="A25" s="11">
        <v>1</v>
      </c>
      <c r="B25" s="62" t="s">
        <v>65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</row>
    <row r="26" spans="1:13" hidden="1" x14ac:dyDescent="0.25">
      <c r="A26" s="11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x14ac:dyDescent="0.25">
      <c r="A27" s="22"/>
    </row>
    <row r="28" spans="1:13" x14ac:dyDescent="0.25">
      <c r="A28" s="24" t="s">
        <v>15</v>
      </c>
      <c r="M28" s="14" t="s">
        <v>16</v>
      </c>
    </row>
    <row r="29" spans="1:13" hidden="1" x14ac:dyDescent="0.25"/>
    <row r="30" spans="1:13" hidden="1" x14ac:dyDescent="0.25">
      <c r="A30" s="22"/>
    </row>
    <row r="31" spans="1:13" ht="30" customHeight="1" x14ac:dyDescent="0.25">
      <c r="A31" s="56" t="s">
        <v>27</v>
      </c>
      <c r="B31" s="56" t="s">
        <v>17</v>
      </c>
      <c r="C31" s="56"/>
      <c r="D31" s="56"/>
      <c r="E31" s="56" t="s">
        <v>18</v>
      </c>
      <c r="F31" s="56"/>
      <c r="G31" s="56"/>
      <c r="H31" s="56" t="s">
        <v>19</v>
      </c>
      <c r="I31" s="56"/>
      <c r="J31" s="56"/>
      <c r="K31" s="56" t="s">
        <v>20</v>
      </c>
      <c r="L31" s="56"/>
      <c r="M31" s="56"/>
    </row>
    <row r="32" spans="1:13" ht="33" customHeight="1" x14ac:dyDescent="0.25">
      <c r="A32" s="56"/>
      <c r="B32" s="56"/>
      <c r="C32" s="56"/>
      <c r="D32" s="56"/>
      <c r="E32" s="11" t="s">
        <v>21</v>
      </c>
      <c r="F32" s="11" t="s">
        <v>22</v>
      </c>
      <c r="G32" s="11" t="s">
        <v>23</v>
      </c>
      <c r="H32" s="11" t="s">
        <v>21</v>
      </c>
      <c r="I32" s="11" t="s">
        <v>22</v>
      </c>
      <c r="J32" s="11" t="s">
        <v>23</v>
      </c>
      <c r="K32" s="11" t="s">
        <v>21</v>
      </c>
      <c r="L32" s="11" t="s">
        <v>22</v>
      </c>
      <c r="M32" s="11" t="s">
        <v>23</v>
      </c>
    </row>
    <row r="33" spans="1:13" x14ac:dyDescent="0.25">
      <c r="A33" s="11">
        <v>1</v>
      </c>
      <c r="B33" s="56">
        <v>2</v>
      </c>
      <c r="C33" s="56"/>
      <c r="D33" s="56"/>
      <c r="E33" s="11">
        <v>3</v>
      </c>
      <c r="F33" s="11">
        <v>4</v>
      </c>
      <c r="G33" s="11">
        <v>5</v>
      </c>
      <c r="H33" s="11">
        <v>6</v>
      </c>
      <c r="I33" s="11">
        <v>7</v>
      </c>
      <c r="J33" s="11">
        <v>8</v>
      </c>
      <c r="K33" s="11">
        <v>9</v>
      </c>
      <c r="L33" s="11">
        <v>10</v>
      </c>
      <c r="M33" s="11">
        <v>11</v>
      </c>
    </row>
    <row r="34" spans="1:13" ht="33" customHeight="1" x14ac:dyDescent="0.25">
      <c r="A34" s="25">
        <v>1</v>
      </c>
      <c r="B34" s="62" t="s">
        <v>66</v>
      </c>
      <c r="C34" s="63"/>
      <c r="D34" s="64"/>
      <c r="E34" s="9">
        <v>14912298</v>
      </c>
      <c r="F34" s="9">
        <v>510000</v>
      </c>
      <c r="G34" s="9">
        <f>SUM(E34:F34)</f>
        <v>15422298</v>
      </c>
      <c r="H34" s="53">
        <v>14822539.210000001</v>
      </c>
      <c r="I34" s="53">
        <f>596072.96+37100</f>
        <v>633172.96</v>
      </c>
      <c r="J34" s="9">
        <f>SUM(H34:I34)</f>
        <v>15455712.170000002</v>
      </c>
      <c r="K34" s="9">
        <f>H34-E34</f>
        <v>-89758.789999999106</v>
      </c>
      <c r="L34" s="9">
        <f>I34-F34</f>
        <v>123172.95999999996</v>
      </c>
      <c r="M34" s="9">
        <f>SUM(K34:L34)</f>
        <v>33414.170000000857</v>
      </c>
    </row>
    <row r="35" spans="1:13" hidden="1" x14ac:dyDescent="0.25">
      <c r="A35" s="25">
        <v>2</v>
      </c>
      <c r="B35" s="62" t="s">
        <v>41</v>
      </c>
      <c r="C35" s="63"/>
      <c r="D35" s="64"/>
      <c r="E35" s="9">
        <v>0</v>
      </c>
      <c r="F35" s="9"/>
      <c r="G35" s="9">
        <f t="shared" ref="G35:G36" si="0">SUM(E35:F35)</f>
        <v>0</v>
      </c>
      <c r="H35" s="9"/>
      <c r="I35" s="9"/>
      <c r="J35" s="9">
        <f t="shared" ref="J35:J36" si="1">SUM(H35:I35)</f>
        <v>0</v>
      </c>
      <c r="K35" s="9">
        <f t="shared" ref="K35:L36" si="2">H35-E35</f>
        <v>0</v>
      </c>
      <c r="L35" s="9">
        <f t="shared" si="2"/>
        <v>0</v>
      </c>
      <c r="M35" s="9">
        <f t="shared" ref="M35:M36" si="3">SUM(K35:L35)</f>
        <v>0</v>
      </c>
    </row>
    <row r="36" spans="1:13" ht="16.5" thickBot="1" x14ac:dyDescent="0.3">
      <c r="A36" s="26">
        <v>2</v>
      </c>
      <c r="B36" s="68" t="s">
        <v>42</v>
      </c>
      <c r="C36" s="69"/>
      <c r="D36" s="70"/>
      <c r="E36" s="8">
        <v>0</v>
      </c>
      <c r="F36" s="8">
        <v>106000</v>
      </c>
      <c r="G36" s="8">
        <f t="shared" si="0"/>
        <v>106000</v>
      </c>
      <c r="H36" s="8">
        <v>0</v>
      </c>
      <c r="I36" s="8">
        <v>106000</v>
      </c>
      <c r="J36" s="8">
        <f t="shared" si="1"/>
        <v>106000</v>
      </c>
      <c r="K36" s="8">
        <f t="shared" si="2"/>
        <v>0</v>
      </c>
      <c r="L36" s="8">
        <f t="shared" si="2"/>
        <v>0</v>
      </c>
      <c r="M36" s="8">
        <f t="shared" si="3"/>
        <v>0</v>
      </c>
    </row>
    <row r="37" spans="1:13" x14ac:dyDescent="0.25">
      <c r="A37" s="27"/>
      <c r="B37" s="79" t="s">
        <v>24</v>
      </c>
      <c r="C37" s="79"/>
      <c r="D37" s="79"/>
      <c r="E37" s="28">
        <f>SUM(E34:E36)</f>
        <v>14912298</v>
      </c>
      <c r="F37" s="28">
        <f t="shared" ref="F37:G37" si="4">SUM(F34:F36)</f>
        <v>616000</v>
      </c>
      <c r="G37" s="28">
        <f t="shared" si="4"/>
        <v>15528298</v>
      </c>
      <c r="H37" s="28">
        <f>SUM(H34:H36)</f>
        <v>14822539.210000001</v>
      </c>
      <c r="I37" s="28">
        <f t="shared" ref="I37:M37" si="5">SUM(I34:I36)</f>
        <v>739172.96</v>
      </c>
      <c r="J37" s="28">
        <f t="shared" si="5"/>
        <v>15561712.170000002</v>
      </c>
      <c r="K37" s="28">
        <f t="shared" si="5"/>
        <v>-89758.789999999106</v>
      </c>
      <c r="L37" s="28">
        <f t="shared" si="5"/>
        <v>123172.95999999996</v>
      </c>
      <c r="M37" s="28">
        <f t="shared" si="5"/>
        <v>33414.170000000857</v>
      </c>
    </row>
    <row r="38" spans="1:13" ht="24.75" customHeight="1" x14ac:dyDescent="0.25">
      <c r="A38" s="75" t="s">
        <v>25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6.149999999999999" customHeight="1" x14ac:dyDescent="0.25">
      <c r="A39" s="10"/>
      <c r="B39" s="10" t="s">
        <v>85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A40" s="10"/>
      <c r="B40" s="77" t="s">
        <v>117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x14ac:dyDescent="0.25">
      <c r="A41" s="10"/>
      <c r="B41" s="78" t="s">
        <v>110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x14ac:dyDescent="0.25">
      <c r="A42" s="22"/>
    </row>
    <row r="43" spans="1:13" x14ac:dyDescent="0.25">
      <c r="A43" s="66" t="s">
        <v>26</v>
      </c>
      <c r="B43" s="66"/>
      <c r="C43" s="66"/>
      <c r="D43" s="66"/>
      <c r="E43" s="66"/>
      <c r="F43" s="66"/>
      <c r="G43" s="66"/>
      <c r="H43" s="66"/>
      <c r="I43" s="66"/>
      <c r="J43" s="14"/>
      <c r="K43" s="14"/>
      <c r="L43" s="14"/>
      <c r="M43" s="14" t="s">
        <v>16</v>
      </c>
    </row>
    <row r="44" spans="1:13" hidden="1" x14ac:dyDescent="0.25">
      <c r="A44" s="22"/>
    </row>
    <row r="45" spans="1:13" ht="31.5" customHeight="1" x14ac:dyDescent="0.25">
      <c r="A45" s="56" t="s">
        <v>27</v>
      </c>
      <c r="B45" s="56" t="s">
        <v>28</v>
      </c>
      <c r="C45" s="56"/>
      <c r="D45" s="56"/>
      <c r="E45" s="56" t="s">
        <v>18</v>
      </c>
      <c r="F45" s="56"/>
      <c r="G45" s="56"/>
      <c r="H45" s="56" t="s">
        <v>19</v>
      </c>
      <c r="I45" s="56"/>
      <c r="J45" s="56"/>
      <c r="K45" s="56" t="s">
        <v>20</v>
      </c>
      <c r="L45" s="56"/>
      <c r="M45" s="56"/>
    </row>
    <row r="46" spans="1:13" ht="33.75" customHeight="1" x14ac:dyDescent="0.25">
      <c r="A46" s="56"/>
      <c r="B46" s="56"/>
      <c r="C46" s="56"/>
      <c r="D46" s="56"/>
      <c r="E46" s="11" t="s">
        <v>21</v>
      </c>
      <c r="F46" s="11" t="s">
        <v>22</v>
      </c>
      <c r="G46" s="11" t="s">
        <v>23</v>
      </c>
      <c r="H46" s="11" t="s">
        <v>21</v>
      </c>
      <c r="I46" s="11" t="s">
        <v>22</v>
      </c>
      <c r="J46" s="11" t="s">
        <v>23</v>
      </c>
      <c r="K46" s="11" t="s">
        <v>21</v>
      </c>
      <c r="L46" s="11" t="s">
        <v>22</v>
      </c>
      <c r="M46" s="11" t="s">
        <v>23</v>
      </c>
    </row>
    <row r="47" spans="1:13" x14ac:dyDescent="0.25">
      <c r="A47" s="11">
        <v>1</v>
      </c>
      <c r="B47" s="56">
        <v>2</v>
      </c>
      <c r="C47" s="56"/>
      <c r="D47" s="56"/>
      <c r="E47" s="11">
        <v>3</v>
      </c>
      <c r="F47" s="11">
        <v>4</v>
      </c>
      <c r="G47" s="11">
        <v>5</v>
      </c>
      <c r="H47" s="11">
        <v>6</v>
      </c>
      <c r="I47" s="11">
        <v>7</v>
      </c>
      <c r="J47" s="11">
        <v>8</v>
      </c>
      <c r="K47" s="11">
        <v>9</v>
      </c>
      <c r="L47" s="11">
        <v>10</v>
      </c>
      <c r="M47" s="11">
        <v>11</v>
      </c>
    </row>
    <row r="48" spans="1:13" ht="33.75" customHeight="1" x14ac:dyDescent="0.25">
      <c r="A48" s="29">
        <v>1</v>
      </c>
      <c r="B48" s="62" t="s">
        <v>118</v>
      </c>
      <c r="C48" s="63"/>
      <c r="D48" s="64"/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f>E48-H48</f>
        <v>0</v>
      </c>
      <c r="L48" s="11">
        <f t="shared" ref="L48:M48" si="6">F48-I48</f>
        <v>0</v>
      </c>
      <c r="M48" s="11">
        <f t="shared" si="6"/>
        <v>0</v>
      </c>
    </row>
    <row r="49" spans="1:13" x14ac:dyDescent="0.25">
      <c r="A49" s="22"/>
    </row>
    <row r="50" spans="1:13" x14ac:dyDescent="0.25">
      <c r="A50" s="24" t="s">
        <v>29</v>
      </c>
    </row>
    <row r="51" spans="1:13" x14ac:dyDescent="0.25">
      <c r="A51" s="22"/>
    </row>
    <row r="52" spans="1:13" ht="49.15" customHeight="1" x14ac:dyDescent="0.25">
      <c r="A52" s="56" t="s">
        <v>27</v>
      </c>
      <c r="B52" s="56" t="s">
        <v>30</v>
      </c>
      <c r="C52" s="56" t="s">
        <v>31</v>
      </c>
      <c r="D52" s="56" t="s">
        <v>32</v>
      </c>
      <c r="E52" s="56" t="s">
        <v>18</v>
      </c>
      <c r="F52" s="56"/>
      <c r="G52" s="56"/>
      <c r="H52" s="56" t="s">
        <v>33</v>
      </c>
      <c r="I52" s="56"/>
      <c r="J52" s="56"/>
      <c r="K52" s="56" t="s">
        <v>20</v>
      </c>
      <c r="L52" s="56"/>
      <c r="M52" s="56"/>
    </row>
    <row r="53" spans="1:13" ht="30.75" customHeight="1" x14ac:dyDescent="0.25">
      <c r="A53" s="56"/>
      <c r="B53" s="56"/>
      <c r="C53" s="56"/>
      <c r="D53" s="56"/>
      <c r="E53" s="11" t="s">
        <v>21</v>
      </c>
      <c r="F53" s="11" t="s">
        <v>22</v>
      </c>
      <c r="G53" s="11" t="s">
        <v>23</v>
      </c>
      <c r="H53" s="11" t="s">
        <v>21</v>
      </c>
      <c r="I53" s="11" t="s">
        <v>22</v>
      </c>
      <c r="J53" s="11" t="s">
        <v>23</v>
      </c>
      <c r="K53" s="11" t="s">
        <v>21</v>
      </c>
      <c r="L53" s="11" t="s">
        <v>22</v>
      </c>
      <c r="M53" s="11" t="s">
        <v>23</v>
      </c>
    </row>
    <row r="54" spans="1:13" x14ac:dyDescent="0.25">
      <c r="A54" s="11">
        <v>1</v>
      </c>
      <c r="B54" s="11">
        <v>2</v>
      </c>
      <c r="C54" s="11">
        <v>3</v>
      </c>
      <c r="D54" s="11">
        <v>4</v>
      </c>
      <c r="E54" s="11">
        <v>5</v>
      </c>
      <c r="F54" s="11">
        <v>6</v>
      </c>
      <c r="G54" s="11">
        <v>7</v>
      </c>
      <c r="H54" s="11">
        <v>8</v>
      </c>
      <c r="I54" s="11">
        <v>9</v>
      </c>
      <c r="J54" s="11">
        <v>10</v>
      </c>
      <c r="K54" s="11">
        <v>11</v>
      </c>
      <c r="L54" s="11">
        <v>12</v>
      </c>
      <c r="M54" s="11">
        <v>13</v>
      </c>
    </row>
    <row r="55" spans="1:13" x14ac:dyDescent="0.25">
      <c r="A55" s="11">
        <v>1</v>
      </c>
      <c r="B55" s="30" t="s">
        <v>46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x14ac:dyDescent="0.25">
      <c r="A56" s="6">
        <v>1</v>
      </c>
      <c r="B56" s="2" t="s">
        <v>67</v>
      </c>
      <c r="C56" s="3" t="s">
        <v>44</v>
      </c>
      <c r="D56" s="7" t="s">
        <v>78</v>
      </c>
      <c r="E56" s="11">
        <v>2</v>
      </c>
      <c r="F56" s="11" t="s">
        <v>47</v>
      </c>
      <c r="G56" s="31">
        <f>SUM(E56:F56)</f>
        <v>2</v>
      </c>
      <c r="H56" s="11">
        <v>2</v>
      </c>
      <c r="I56" s="11" t="s">
        <v>47</v>
      </c>
      <c r="J56" s="31">
        <f>SUM(H56:I56)</f>
        <v>2</v>
      </c>
      <c r="K56" s="11">
        <f>H56-E56</f>
        <v>0</v>
      </c>
      <c r="L56" s="11" t="s">
        <v>47</v>
      </c>
      <c r="M56" s="31">
        <f>SUM(K56:L56)</f>
        <v>0</v>
      </c>
    </row>
    <row r="57" spans="1:13" ht="31.5" x14ac:dyDescent="0.25">
      <c r="A57" s="6">
        <v>2</v>
      </c>
      <c r="B57" s="2" t="s">
        <v>68</v>
      </c>
      <c r="C57" s="3" t="s">
        <v>44</v>
      </c>
      <c r="D57" s="7" t="s">
        <v>78</v>
      </c>
      <c r="E57" s="11">
        <v>1</v>
      </c>
      <c r="F57" s="11" t="s">
        <v>47</v>
      </c>
      <c r="G57" s="31">
        <f t="shared" ref="G57:G67" si="7">SUM(E57:F57)</f>
        <v>1</v>
      </c>
      <c r="H57" s="11">
        <v>1</v>
      </c>
      <c r="I57" s="11" t="s">
        <v>47</v>
      </c>
      <c r="J57" s="31">
        <f t="shared" ref="J57:J67" si="8">SUM(H57:I57)</f>
        <v>1</v>
      </c>
      <c r="K57" s="11">
        <f t="shared" ref="K57:L67" si="9">H57-E57</f>
        <v>0</v>
      </c>
      <c r="L57" s="11" t="s">
        <v>47</v>
      </c>
      <c r="M57" s="31">
        <f t="shared" ref="M57:M67" si="10">SUM(K57:L57)</f>
        <v>0</v>
      </c>
    </row>
    <row r="58" spans="1:13" ht="31.5" x14ac:dyDescent="0.25">
      <c r="A58" s="6">
        <v>3</v>
      </c>
      <c r="B58" s="2" t="s">
        <v>69</v>
      </c>
      <c r="C58" s="3" t="s">
        <v>44</v>
      </c>
      <c r="D58" s="7" t="s">
        <v>78</v>
      </c>
      <c r="E58" s="11">
        <v>1</v>
      </c>
      <c r="F58" s="11" t="s">
        <v>47</v>
      </c>
      <c r="G58" s="31">
        <f t="shared" si="7"/>
        <v>1</v>
      </c>
      <c r="H58" s="11">
        <v>1</v>
      </c>
      <c r="I58" s="11" t="s">
        <v>47</v>
      </c>
      <c r="J58" s="31">
        <f t="shared" si="8"/>
        <v>1</v>
      </c>
      <c r="K58" s="11">
        <f t="shared" si="9"/>
        <v>0</v>
      </c>
      <c r="L58" s="11" t="s">
        <v>47</v>
      </c>
      <c r="M58" s="31">
        <f t="shared" si="10"/>
        <v>0</v>
      </c>
    </row>
    <row r="59" spans="1:13" ht="38.25" x14ac:dyDescent="0.25">
      <c r="A59" s="6">
        <v>4</v>
      </c>
      <c r="B59" s="2" t="s">
        <v>70</v>
      </c>
      <c r="C59" s="3" t="s">
        <v>44</v>
      </c>
      <c r="D59" s="1" t="s">
        <v>79</v>
      </c>
      <c r="E59" s="32">
        <f>SUM(E60:E62)</f>
        <v>130.19999999999999</v>
      </c>
      <c r="F59" s="32">
        <f>SUM(F60:F62)</f>
        <v>1</v>
      </c>
      <c r="G59" s="31">
        <f t="shared" si="7"/>
        <v>131.19999999999999</v>
      </c>
      <c r="H59" s="32">
        <f>SUM(H60:H62)</f>
        <v>127.7</v>
      </c>
      <c r="I59" s="32">
        <f>SUM(I60:I62)</f>
        <v>1</v>
      </c>
      <c r="J59" s="31">
        <f t="shared" si="8"/>
        <v>128.69999999999999</v>
      </c>
      <c r="K59" s="11">
        <f t="shared" si="9"/>
        <v>-2.4999999999999858</v>
      </c>
      <c r="L59" s="11">
        <f t="shared" si="9"/>
        <v>0</v>
      </c>
      <c r="M59" s="31">
        <f t="shared" si="10"/>
        <v>-2.4999999999999858</v>
      </c>
    </row>
    <row r="60" spans="1:13" ht="31.5" x14ac:dyDescent="0.25">
      <c r="A60" s="6">
        <v>5</v>
      </c>
      <c r="B60" s="2" t="s">
        <v>71</v>
      </c>
      <c r="C60" s="3" t="s">
        <v>44</v>
      </c>
      <c r="D60" s="1" t="s">
        <v>80</v>
      </c>
      <c r="E60" s="11">
        <v>5</v>
      </c>
      <c r="F60" s="11" t="s">
        <v>47</v>
      </c>
      <c r="G60" s="31">
        <f t="shared" si="7"/>
        <v>5</v>
      </c>
      <c r="H60" s="32">
        <v>5</v>
      </c>
      <c r="I60" s="11" t="s">
        <v>47</v>
      </c>
      <c r="J60" s="31">
        <f t="shared" si="8"/>
        <v>5</v>
      </c>
      <c r="K60" s="11">
        <f t="shared" si="9"/>
        <v>0</v>
      </c>
      <c r="L60" s="11" t="s">
        <v>47</v>
      </c>
      <c r="M60" s="31">
        <f t="shared" si="10"/>
        <v>0</v>
      </c>
    </row>
    <row r="61" spans="1:13" ht="38.25" x14ac:dyDescent="0.25">
      <c r="A61" s="6">
        <v>6</v>
      </c>
      <c r="B61" s="2" t="s">
        <v>72</v>
      </c>
      <c r="C61" s="3" t="s">
        <v>44</v>
      </c>
      <c r="D61" s="1" t="s">
        <v>79</v>
      </c>
      <c r="E61" s="11">
        <v>100.7</v>
      </c>
      <c r="F61" s="11">
        <v>1</v>
      </c>
      <c r="G61" s="31">
        <f t="shared" si="7"/>
        <v>101.7</v>
      </c>
      <c r="H61" s="32">
        <v>99.7</v>
      </c>
      <c r="I61" s="32">
        <v>1</v>
      </c>
      <c r="J61" s="31">
        <f t="shared" si="8"/>
        <v>100.7</v>
      </c>
      <c r="K61" s="11">
        <f t="shared" si="9"/>
        <v>-1</v>
      </c>
      <c r="L61" s="11" t="s">
        <v>47</v>
      </c>
      <c r="M61" s="31">
        <f t="shared" si="10"/>
        <v>-1</v>
      </c>
    </row>
    <row r="62" spans="1:13" ht="31.5" x14ac:dyDescent="0.25">
      <c r="A62" s="6">
        <v>7</v>
      </c>
      <c r="B62" s="2" t="s">
        <v>73</v>
      </c>
      <c r="C62" s="3" t="s">
        <v>44</v>
      </c>
      <c r="D62" s="1" t="s">
        <v>80</v>
      </c>
      <c r="E62" s="11">
        <v>24.5</v>
      </c>
      <c r="F62" s="11" t="s">
        <v>47</v>
      </c>
      <c r="G62" s="31">
        <f t="shared" si="7"/>
        <v>24.5</v>
      </c>
      <c r="H62" s="32">
        <v>23</v>
      </c>
      <c r="I62" s="11" t="s">
        <v>47</v>
      </c>
      <c r="J62" s="31">
        <f t="shared" si="8"/>
        <v>23</v>
      </c>
      <c r="K62" s="11">
        <f t="shared" si="9"/>
        <v>-1.5</v>
      </c>
      <c r="L62" s="11" t="s">
        <v>47</v>
      </c>
      <c r="M62" s="31">
        <f t="shared" si="10"/>
        <v>-1.5</v>
      </c>
    </row>
    <row r="63" spans="1:13" ht="31.5" x14ac:dyDescent="0.25">
      <c r="A63" s="6">
        <v>8</v>
      </c>
      <c r="B63" s="2" t="s">
        <v>74</v>
      </c>
      <c r="C63" s="3" t="s">
        <v>44</v>
      </c>
      <c r="D63" s="1" t="s">
        <v>81</v>
      </c>
      <c r="E63" s="11">
        <v>7</v>
      </c>
      <c r="F63" s="11" t="s">
        <v>47</v>
      </c>
      <c r="G63" s="31">
        <f t="shared" si="7"/>
        <v>7</v>
      </c>
      <c r="H63" s="11">
        <v>7</v>
      </c>
      <c r="I63" s="11" t="s">
        <v>47</v>
      </c>
      <c r="J63" s="31">
        <f t="shared" si="8"/>
        <v>7</v>
      </c>
      <c r="K63" s="11">
        <f t="shared" si="9"/>
        <v>0</v>
      </c>
      <c r="L63" s="11" t="s">
        <v>47</v>
      </c>
      <c r="M63" s="31">
        <f t="shared" si="10"/>
        <v>0</v>
      </c>
    </row>
    <row r="64" spans="1:13" x14ac:dyDescent="0.25">
      <c r="A64" s="6">
        <v>9</v>
      </c>
      <c r="B64" s="2" t="s">
        <v>75</v>
      </c>
      <c r="C64" s="3" t="s">
        <v>44</v>
      </c>
      <c r="D64" s="1" t="s">
        <v>81</v>
      </c>
      <c r="E64" s="11">
        <v>56</v>
      </c>
      <c r="F64" s="11" t="s">
        <v>47</v>
      </c>
      <c r="G64" s="31">
        <f t="shared" si="7"/>
        <v>56</v>
      </c>
      <c r="H64" s="11">
        <v>56</v>
      </c>
      <c r="I64" s="11" t="s">
        <v>47</v>
      </c>
      <c r="J64" s="31">
        <f t="shared" si="8"/>
        <v>56</v>
      </c>
      <c r="K64" s="11">
        <f t="shared" si="9"/>
        <v>0</v>
      </c>
      <c r="L64" s="11" t="s">
        <v>47</v>
      </c>
      <c r="M64" s="31">
        <f t="shared" si="10"/>
        <v>0</v>
      </c>
    </row>
    <row r="65" spans="1:14" ht="38.25" x14ac:dyDescent="0.25">
      <c r="A65" s="6">
        <v>10</v>
      </c>
      <c r="B65" s="2" t="s">
        <v>76</v>
      </c>
      <c r="C65" s="3" t="s">
        <v>45</v>
      </c>
      <c r="D65" s="1" t="s">
        <v>82</v>
      </c>
      <c r="E65" s="9">
        <f>E37</f>
        <v>14912298</v>
      </c>
      <c r="F65" s="9">
        <f>F37</f>
        <v>616000</v>
      </c>
      <c r="G65" s="33">
        <f>SUM(E65:F65)</f>
        <v>15528298</v>
      </c>
      <c r="H65" s="9">
        <f>H37</f>
        <v>14822539.210000001</v>
      </c>
      <c r="I65" s="9">
        <f>I37</f>
        <v>739172.96</v>
      </c>
      <c r="J65" s="33">
        <f t="shared" si="8"/>
        <v>15561712.170000002</v>
      </c>
      <c r="K65" s="9">
        <f t="shared" si="9"/>
        <v>-89758.789999999106</v>
      </c>
      <c r="L65" s="9">
        <f>I65-F65</f>
        <v>123172.95999999996</v>
      </c>
      <c r="M65" s="33">
        <f t="shared" si="10"/>
        <v>33414.170000000857</v>
      </c>
    </row>
    <row r="66" spans="1:14" ht="31.5" x14ac:dyDescent="0.25">
      <c r="A66" s="6">
        <v>11</v>
      </c>
      <c r="B66" s="2" t="s">
        <v>77</v>
      </c>
      <c r="C66" s="3" t="s">
        <v>45</v>
      </c>
      <c r="D66" s="1" t="s">
        <v>83</v>
      </c>
      <c r="E66" s="9" t="s">
        <v>47</v>
      </c>
      <c r="F66" s="53">
        <v>586178</v>
      </c>
      <c r="G66" s="33">
        <f t="shared" si="7"/>
        <v>586178</v>
      </c>
      <c r="H66" s="9" t="s">
        <v>47</v>
      </c>
      <c r="I66" s="9">
        <v>586178</v>
      </c>
      <c r="J66" s="33">
        <f t="shared" si="8"/>
        <v>586178</v>
      </c>
      <c r="K66" s="9" t="s">
        <v>47</v>
      </c>
      <c r="L66" s="9">
        <f>I66-F66</f>
        <v>0</v>
      </c>
      <c r="M66" s="33">
        <f t="shared" si="10"/>
        <v>0</v>
      </c>
      <c r="N66" s="52"/>
    </row>
    <row r="67" spans="1:14" ht="63.75" hidden="1" x14ac:dyDescent="0.25">
      <c r="A67" s="6">
        <v>12</v>
      </c>
      <c r="B67" s="2" t="s">
        <v>43</v>
      </c>
      <c r="C67" s="3" t="s">
        <v>45</v>
      </c>
      <c r="D67" s="1" t="s">
        <v>84</v>
      </c>
      <c r="E67" s="9"/>
      <c r="F67" s="9" t="s">
        <v>47</v>
      </c>
      <c r="G67" s="33">
        <f t="shared" si="7"/>
        <v>0</v>
      </c>
      <c r="H67" s="9"/>
      <c r="I67" s="9" t="s">
        <v>47</v>
      </c>
      <c r="J67" s="33">
        <f t="shared" si="8"/>
        <v>0</v>
      </c>
      <c r="K67" s="9">
        <f t="shared" si="9"/>
        <v>0</v>
      </c>
      <c r="L67" s="9" t="s">
        <v>47</v>
      </c>
      <c r="M67" s="33">
        <f t="shared" si="10"/>
        <v>0</v>
      </c>
    </row>
    <row r="68" spans="1:14" x14ac:dyDescent="0.25">
      <c r="A68" s="56" t="s">
        <v>34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4" x14ac:dyDescent="0.25">
      <c r="A69" s="34"/>
      <c r="B69" s="74" t="s">
        <v>114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4"/>
    </row>
    <row r="70" spans="1:14" ht="48" customHeight="1" x14ac:dyDescent="0.25">
      <c r="A70" s="34"/>
      <c r="B70" s="72" t="s">
        <v>127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3"/>
    </row>
    <row r="71" spans="1:14" ht="17.25" customHeight="1" x14ac:dyDescent="0.25">
      <c r="A71" s="34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3"/>
    </row>
    <row r="72" spans="1:14" ht="16.5" thickBot="1" x14ac:dyDescent="0.3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70"/>
    </row>
    <row r="73" spans="1:14" x14ac:dyDescent="0.25">
      <c r="A73" s="27">
        <v>2</v>
      </c>
      <c r="B73" s="35" t="s">
        <v>48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4" ht="63.75" x14ac:dyDescent="0.25">
      <c r="A74" s="25">
        <v>1</v>
      </c>
      <c r="B74" s="2" t="s">
        <v>88</v>
      </c>
      <c r="C74" s="3" t="s">
        <v>92</v>
      </c>
      <c r="D74" s="1" t="s">
        <v>119</v>
      </c>
      <c r="E74" s="11">
        <f>ROUNDDOWN((2*625+598)/3,0)</f>
        <v>616</v>
      </c>
      <c r="F74" s="11" t="s">
        <v>47</v>
      </c>
      <c r="G74" s="31">
        <f t="shared" ref="G74:G79" si="11">SUM(E74:F74)</f>
        <v>616</v>
      </c>
      <c r="H74" s="48">
        <f>ROUNDDOWN((2*625+598)/3,0)</f>
        <v>616</v>
      </c>
      <c r="I74" s="11" t="s">
        <v>47</v>
      </c>
      <c r="J74" s="31">
        <f t="shared" ref="J74:J79" si="12">SUM(H74:I74)</f>
        <v>616</v>
      </c>
      <c r="K74" s="11">
        <f>H74-E74</f>
        <v>0</v>
      </c>
      <c r="L74" s="11" t="s">
        <v>47</v>
      </c>
      <c r="M74" s="31">
        <f t="shared" ref="M74:M76" si="13">SUM(K74:L74)</f>
        <v>0</v>
      </c>
    </row>
    <row r="75" spans="1:14" x14ac:dyDescent="0.25">
      <c r="A75" s="29" t="s">
        <v>86</v>
      </c>
      <c r="B75" s="2" t="s">
        <v>89</v>
      </c>
      <c r="C75" s="3" t="s">
        <v>92</v>
      </c>
      <c r="D75" s="1" t="s">
        <v>81</v>
      </c>
      <c r="E75" s="11">
        <f>ROUND(E74*0.4,0)</f>
        <v>246</v>
      </c>
      <c r="F75" s="11" t="s">
        <v>47</v>
      </c>
      <c r="G75" s="31">
        <f t="shared" si="11"/>
        <v>246</v>
      </c>
      <c r="H75" s="48">
        <f>ROUND(H74*0.4,0)</f>
        <v>246</v>
      </c>
      <c r="I75" s="11" t="s">
        <v>47</v>
      </c>
      <c r="J75" s="31">
        <f t="shared" si="12"/>
        <v>246</v>
      </c>
      <c r="K75" s="11">
        <f t="shared" ref="K75:K76" si="14">H75-E75</f>
        <v>0</v>
      </c>
      <c r="L75" s="11" t="s">
        <v>47</v>
      </c>
      <c r="M75" s="31">
        <f t="shared" si="13"/>
        <v>0</v>
      </c>
    </row>
    <row r="76" spans="1:14" x14ac:dyDescent="0.25">
      <c r="A76" s="29" t="s">
        <v>87</v>
      </c>
      <c r="B76" s="2" t="s">
        <v>90</v>
      </c>
      <c r="C76" s="3" t="s">
        <v>92</v>
      </c>
      <c r="D76" s="1" t="s">
        <v>81</v>
      </c>
      <c r="E76" s="36">
        <f>ROUND(E74*0.6,0)</f>
        <v>370</v>
      </c>
      <c r="F76" s="36" t="s">
        <v>47</v>
      </c>
      <c r="G76" s="31">
        <f t="shared" si="11"/>
        <v>370</v>
      </c>
      <c r="H76" s="36">
        <f>ROUND(H74*0.6,0)</f>
        <v>370</v>
      </c>
      <c r="I76" s="11" t="s">
        <v>47</v>
      </c>
      <c r="J76" s="37">
        <f t="shared" si="12"/>
        <v>370</v>
      </c>
      <c r="K76" s="36">
        <f t="shared" si="14"/>
        <v>0</v>
      </c>
      <c r="L76" s="11" t="s">
        <v>47</v>
      </c>
      <c r="M76" s="37">
        <f t="shared" si="13"/>
        <v>0</v>
      </c>
    </row>
    <row r="77" spans="1:14" ht="31.5" x14ac:dyDescent="0.25">
      <c r="A77" s="29">
        <v>2</v>
      </c>
      <c r="B77" s="2" t="s">
        <v>91</v>
      </c>
      <c r="C77" s="3" t="s">
        <v>92</v>
      </c>
      <c r="D77" s="1" t="s">
        <v>81</v>
      </c>
      <c r="E77" s="36">
        <v>181</v>
      </c>
      <c r="F77" s="36" t="s">
        <v>47</v>
      </c>
      <c r="G77" s="31">
        <f t="shared" si="11"/>
        <v>181</v>
      </c>
      <c r="H77" s="36">
        <v>181</v>
      </c>
      <c r="I77" s="11" t="s">
        <v>47</v>
      </c>
      <c r="J77" s="37">
        <f t="shared" si="12"/>
        <v>181</v>
      </c>
      <c r="K77" s="36">
        <f t="shared" ref="K77:K78" si="15">H77-E77</f>
        <v>0</v>
      </c>
      <c r="L77" s="11" t="s">
        <v>47</v>
      </c>
      <c r="M77" s="37">
        <f t="shared" ref="M77:M79" si="16">SUM(K77:L77)</f>
        <v>0</v>
      </c>
    </row>
    <row r="78" spans="1:14" ht="63.75" hidden="1" x14ac:dyDescent="0.25">
      <c r="A78" s="29"/>
      <c r="B78" s="2" t="s">
        <v>49</v>
      </c>
      <c r="C78" s="3" t="s">
        <v>45</v>
      </c>
      <c r="D78" s="1" t="s">
        <v>84</v>
      </c>
      <c r="E78" s="9"/>
      <c r="F78" s="9" t="s">
        <v>47</v>
      </c>
      <c r="G78" s="31">
        <f t="shared" si="11"/>
        <v>0</v>
      </c>
      <c r="H78" s="9"/>
      <c r="I78" s="11" t="s">
        <v>47</v>
      </c>
      <c r="J78" s="37">
        <f t="shared" si="12"/>
        <v>0</v>
      </c>
      <c r="K78" s="36">
        <f t="shared" si="15"/>
        <v>0</v>
      </c>
      <c r="L78" s="11" t="s">
        <v>47</v>
      </c>
      <c r="M78" s="37">
        <f t="shared" si="16"/>
        <v>0</v>
      </c>
    </row>
    <row r="79" spans="1:14" ht="31.5" x14ac:dyDescent="0.25">
      <c r="A79" s="29">
        <v>3</v>
      </c>
      <c r="B79" s="2" t="s">
        <v>112</v>
      </c>
      <c r="C79" s="3" t="s">
        <v>44</v>
      </c>
      <c r="D79" s="1" t="s">
        <v>50</v>
      </c>
      <c r="E79" s="11" t="s">
        <v>47</v>
      </c>
      <c r="F79" s="11">
        <v>5</v>
      </c>
      <c r="G79" s="31">
        <f t="shared" si="11"/>
        <v>5</v>
      </c>
      <c r="H79" s="11" t="s">
        <v>47</v>
      </c>
      <c r="I79" s="11">
        <v>5</v>
      </c>
      <c r="J79" s="31">
        <f t="shared" si="12"/>
        <v>5</v>
      </c>
      <c r="K79" s="36" t="s">
        <v>47</v>
      </c>
      <c r="L79" s="36">
        <f t="shared" ref="L79" si="17">I79-F79</f>
        <v>0</v>
      </c>
      <c r="M79" s="37">
        <f t="shared" si="16"/>
        <v>0</v>
      </c>
    </row>
    <row r="80" spans="1:14" x14ac:dyDescent="0.25">
      <c r="A80" s="56" t="s">
        <v>34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1:14" x14ac:dyDescent="0.25">
      <c r="A81" s="11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4"/>
    </row>
    <row r="82" spans="1:14" ht="16.5" thickBot="1" x14ac:dyDescent="0.3">
      <c r="A82" s="38"/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70"/>
    </row>
    <row r="83" spans="1:14" x14ac:dyDescent="0.25">
      <c r="A83" s="27">
        <v>3</v>
      </c>
      <c r="B83" s="35" t="s">
        <v>51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4" ht="76.5" x14ac:dyDescent="0.25">
      <c r="A84" s="29">
        <v>1</v>
      </c>
      <c r="B84" s="2" t="s">
        <v>93</v>
      </c>
      <c r="C84" s="3" t="s">
        <v>92</v>
      </c>
      <c r="D84" s="1" t="s">
        <v>97</v>
      </c>
      <c r="E84" s="36">
        <f>ROUNDDOWN(E74/E61,0)</f>
        <v>6</v>
      </c>
      <c r="F84" s="36" t="s">
        <v>47</v>
      </c>
      <c r="G84" s="37">
        <f t="shared" ref="G84:G88" si="18">SUM(E84:F84)</f>
        <v>6</v>
      </c>
      <c r="H84" s="36">
        <f>ROUNDDOWN(H74/H61,0)</f>
        <v>6</v>
      </c>
      <c r="I84" s="49" t="s">
        <v>47</v>
      </c>
      <c r="J84" s="50">
        <f t="shared" ref="J84:J88" si="19">SUM(H84:I84)</f>
        <v>6</v>
      </c>
      <c r="K84" s="49">
        <f>H84-E84</f>
        <v>0</v>
      </c>
      <c r="L84" s="49" t="s">
        <v>47</v>
      </c>
      <c r="M84" s="50">
        <f t="shared" ref="M84:M88" si="20">SUM(K84:L84)</f>
        <v>0</v>
      </c>
    </row>
    <row r="85" spans="1:14" ht="25.5" x14ac:dyDescent="0.25">
      <c r="A85" s="29">
        <v>2</v>
      </c>
      <c r="B85" s="2" t="s">
        <v>94</v>
      </c>
      <c r="C85" s="3" t="s">
        <v>44</v>
      </c>
      <c r="D85" s="1" t="s">
        <v>98</v>
      </c>
      <c r="E85" s="36">
        <v>61600</v>
      </c>
      <c r="F85" s="36" t="s">
        <v>47</v>
      </c>
      <c r="G85" s="37">
        <f t="shared" si="18"/>
        <v>61600</v>
      </c>
      <c r="H85" s="36">
        <v>61600</v>
      </c>
      <c r="I85" s="36" t="s">
        <v>47</v>
      </c>
      <c r="J85" s="37">
        <f t="shared" si="19"/>
        <v>61600</v>
      </c>
      <c r="K85" s="36">
        <f t="shared" ref="K85:K86" si="21">H85-E85</f>
        <v>0</v>
      </c>
      <c r="L85" s="36" t="s">
        <v>47</v>
      </c>
      <c r="M85" s="37">
        <f t="shared" si="20"/>
        <v>0</v>
      </c>
    </row>
    <row r="86" spans="1:14" ht="74.25" customHeight="1" x14ac:dyDescent="0.25">
      <c r="A86" s="29">
        <v>3</v>
      </c>
      <c r="B86" s="2" t="s">
        <v>95</v>
      </c>
      <c r="C86" s="3" t="s">
        <v>45</v>
      </c>
      <c r="D86" s="1" t="s">
        <v>99</v>
      </c>
      <c r="E86" s="36">
        <f>ROUND(E37/E74,0)</f>
        <v>24208</v>
      </c>
      <c r="F86" s="36">
        <f>ROUND(F37/$E$74,0)</f>
        <v>1000</v>
      </c>
      <c r="G86" s="51">
        <f>ROUND(G37/G74,0)</f>
        <v>25208</v>
      </c>
      <c r="H86" s="36">
        <f>ROUND(H37/H74,0)</f>
        <v>24063</v>
      </c>
      <c r="I86" s="36">
        <f>ROUND(I37/H74,0)</f>
        <v>1200</v>
      </c>
      <c r="J86" s="51">
        <f>ROUND(J37/J74,0)</f>
        <v>25263</v>
      </c>
      <c r="K86" s="36">
        <f t="shared" si="21"/>
        <v>-145</v>
      </c>
      <c r="L86" s="36">
        <f t="shared" ref="L86:L88" si="22">I86-F86</f>
        <v>200</v>
      </c>
      <c r="M86" s="37">
        <f t="shared" si="20"/>
        <v>55</v>
      </c>
    </row>
    <row r="87" spans="1:14" ht="85.5" customHeight="1" x14ac:dyDescent="0.25">
      <c r="A87" s="29">
        <v>4</v>
      </c>
      <c r="B87" s="2" t="s">
        <v>96</v>
      </c>
      <c r="C87" s="3" t="s">
        <v>45</v>
      </c>
      <c r="D87" s="1" t="s">
        <v>100</v>
      </c>
      <c r="E87" s="36" t="s">
        <v>47</v>
      </c>
      <c r="F87" s="49">
        <f>ROUND(F66/$E$74,0)</f>
        <v>952</v>
      </c>
      <c r="G87" s="51">
        <f>ROUND(G66/$E$74,0)</f>
        <v>952</v>
      </c>
      <c r="H87" s="36" t="s">
        <v>47</v>
      </c>
      <c r="I87" s="36">
        <f>ROUND(I66/H74,0)</f>
        <v>952</v>
      </c>
      <c r="J87" s="51">
        <f>ROUND(J66/J74,0)</f>
        <v>952</v>
      </c>
      <c r="K87" s="36" t="s">
        <v>47</v>
      </c>
      <c r="L87" s="36">
        <f t="shared" ref="L87" si="23">I87-F87</f>
        <v>0</v>
      </c>
      <c r="M87" s="37">
        <f t="shared" si="20"/>
        <v>0</v>
      </c>
      <c r="N87" s="52"/>
    </row>
    <row r="88" spans="1:14" ht="91.5" customHeight="1" x14ac:dyDescent="0.25">
      <c r="A88" s="29">
        <v>5</v>
      </c>
      <c r="B88" s="2" t="s">
        <v>111</v>
      </c>
      <c r="C88" s="3" t="s">
        <v>45</v>
      </c>
      <c r="D88" s="1" t="s">
        <v>122</v>
      </c>
      <c r="E88" s="36" t="s">
        <v>47</v>
      </c>
      <c r="F88" s="36">
        <f>ROUND(F36/F79,0)</f>
        <v>21200</v>
      </c>
      <c r="G88" s="37">
        <f t="shared" si="18"/>
        <v>21200</v>
      </c>
      <c r="H88" s="36" t="s">
        <v>47</v>
      </c>
      <c r="I88" s="36">
        <f>ROUND(I36/I79,0)</f>
        <v>21200</v>
      </c>
      <c r="J88" s="37">
        <f t="shared" si="19"/>
        <v>21200</v>
      </c>
      <c r="K88" s="36" t="s">
        <v>47</v>
      </c>
      <c r="L88" s="36">
        <f t="shared" si="22"/>
        <v>0</v>
      </c>
      <c r="M88" s="37">
        <f t="shared" si="20"/>
        <v>0</v>
      </c>
    </row>
    <row r="89" spans="1:14" x14ac:dyDescent="0.25">
      <c r="A89" s="56" t="s">
        <v>34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4" hidden="1" x14ac:dyDescent="0.25">
      <c r="A90" s="11"/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4"/>
    </row>
    <row r="91" spans="1:14" ht="35.25" customHeight="1" x14ac:dyDescent="0.25">
      <c r="A91" s="39"/>
      <c r="B91" s="71" t="s">
        <v>126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3"/>
    </row>
    <row r="92" spans="1:14" ht="16.5" thickBot="1" x14ac:dyDescent="0.3">
      <c r="A92" s="38"/>
      <c r="B92" s="68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70"/>
    </row>
    <row r="93" spans="1:14" x14ac:dyDescent="0.25">
      <c r="A93" s="27">
        <v>4</v>
      </c>
      <c r="B93" s="35" t="s">
        <v>52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4" ht="31.5" x14ac:dyDescent="0.25">
      <c r="A94" s="29">
        <v>1</v>
      </c>
      <c r="B94" s="2" t="s">
        <v>101</v>
      </c>
      <c r="C94" s="3" t="s">
        <v>104</v>
      </c>
      <c r="D94" s="1" t="s">
        <v>98</v>
      </c>
      <c r="E94" s="11">
        <v>200</v>
      </c>
      <c r="F94" s="11" t="s">
        <v>47</v>
      </c>
      <c r="G94" s="31">
        <f t="shared" ref="G94:G98" si="24">SUM(E94:F94)</f>
        <v>200</v>
      </c>
      <c r="H94" s="11">
        <v>200</v>
      </c>
      <c r="I94" s="11" t="s">
        <v>47</v>
      </c>
      <c r="J94" s="31">
        <f t="shared" ref="J94:J98" si="25">SUM(H94:I94)</f>
        <v>200</v>
      </c>
      <c r="K94" s="11">
        <f t="shared" ref="K94" si="26">H94-E94</f>
        <v>0</v>
      </c>
      <c r="L94" s="11" t="s">
        <v>47</v>
      </c>
      <c r="M94" s="31">
        <f t="shared" ref="M94:M98" si="27">SUM(K94:L94)</f>
        <v>0</v>
      </c>
    </row>
    <row r="95" spans="1:14" ht="84.6" customHeight="1" x14ac:dyDescent="0.25">
      <c r="A95" s="29">
        <v>2</v>
      </c>
      <c r="B95" s="2" t="s">
        <v>102</v>
      </c>
      <c r="C95" s="3" t="s">
        <v>54</v>
      </c>
      <c r="D95" s="1" t="s">
        <v>105</v>
      </c>
      <c r="E95" s="11">
        <f>ROUND((E74/614)*100-100,2)</f>
        <v>0.33</v>
      </c>
      <c r="F95" s="11" t="s">
        <v>47</v>
      </c>
      <c r="G95" s="31">
        <f t="shared" si="24"/>
        <v>0.33</v>
      </c>
      <c r="H95" s="48">
        <f>ROUND((H74/614)*100-100,2)</f>
        <v>0.33</v>
      </c>
      <c r="I95" s="11" t="s">
        <v>47</v>
      </c>
      <c r="J95" s="31">
        <f t="shared" si="25"/>
        <v>0.33</v>
      </c>
      <c r="K95" s="11">
        <f t="shared" ref="K95:K97" si="28">H95-E95</f>
        <v>0</v>
      </c>
      <c r="L95" s="11" t="s">
        <v>47</v>
      </c>
      <c r="M95" s="31">
        <f t="shared" ref="M95:M97" si="29">SUM(K95:L95)</f>
        <v>0</v>
      </c>
    </row>
    <row r="96" spans="1:14" ht="81" customHeight="1" x14ac:dyDescent="0.25">
      <c r="A96" s="29">
        <v>3</v>
      </c>
      <c r="B96" s="2" t="s">
        <v>103</v>
      </c>
      <c r="C96" s="3" t="s">
        <v>54</v>
      </c>
      <c r="D96" s="1" t="s">
        <v>106</v>
      </c>
      <c r="E96" s="11" t="s">
        <v>47</v>
      </c>
      <c r="F96" s="11">
        <f>ROUND(F66/G65*100,2)</f>
        <v>3.77</v>
      </c>
      <c r="G96" s="31">
        <f t="shared" si="24"/>
        <v>3.77</v>
      </c>
      <c r="H96" s="11" t="s">
        <v>47</v>
      </c>
      <c r="I96" s="48">
        <f>ROUND(I66/J65*100,2)</f>
        <v>3.77</v>
      </c>
      <c r="J96" s="31">
        <f t="shared" si="25"/>
        <v>3.77</v>
      </c>
      <c r="K96" s="11" t="s">
        <v>47</v>
      </c>
      <c r="L96" s="11">
        <f t="shared" ref="L96" si="30">I96-F96</f>
        <v>0</v>
      </c>
      <c r="M96" s="31">
        <f t="shared" si="29"/>
        <v>0</v>
      </c>
    </row>
    <row r="97" spans="1:13" ht="117.75" hidden="1" customHeight="1" x14ac:dyDescent="0.25">
      <c r="A97" s="29"/>
      <c r="B97" s="2" t="s">
        <v>53</v>
      </c>
      <c r="C97" s="3" t="s">
        <v>54</v>
      </c>
      <c r="D97" s="1" t="s">
        <v>107</v>
      </c>
      <c r="E97" s="11"/>
      <c r="F97" s="11" t="s">
        <v>47</v>
      </c>
      <c r="G97" s="31">
        <f t="shared" si="24"/>
        <v>0</v>
      </c>
      <c r="H97" s="11"/>
      <c r="I97" s="11" t="s">
        <v>47</v>
      </c>
      <c r="J97" s="31">
        <f t="shared" si="25"/>
        <v>0</v>
      </c>
      <c r="K97" s="11">
        <f t="shared" si="28"/>
        <v>0</v>
      </c>
      <c r="L97" s="11" t="s">
        <v>47</v>
      </c>
      <c r="M97" s="31">
        <f t="shared" si="29"/>
        <v>0</v>
      </c>
    </row>
    <row r="98" spans="1:13" ht="66" customHeight="1" x14ac:dyDescent="0.25">
      <c r="A98" s="29">
        <v>4</v>
      </c>
      <c r="B98" s="2" t="s">
        <v>113</v>
      </c>
      <c r="C98" s="3" t="s">
        <v>54</v>
      </c>
      <c r="D98" s="1" t="s">
        <v>108</v>
      </c>
      <c r="E98" s="11" t="s">
        <v>47</v>
      </c>
      <c r="F98" s="11">
        <v>100</v>
      </c>
      <c r="G98" s="31">
        <f t="shared" si="24"/>
        <v>100</v>
      </c>
      <c r="H98" s="11" t="s">
        <v>47</v>
      </c>
      <c r="I98" s="11">
        <v>100</v>
      </c>
      <c r="J98" s="31">
        <f t="shared" si="25"/>
        <v>100</v>
      </c>
      <c r="K98" s="11" t="s">
        <v>47</v>
      </c>
      <c r="L98" s="11">
        <f t="shared" ref="L98" si="31">I98-F98</f>
        <v>0</v>
      </c>
      <c r="M98" s="31">
        <f t="shared" si="27"/>
        <v>0</v>
      </c>
    </row>
    <row r="99" spans="1:13" x14ac:dyDescent="0.25">
      <c r="A99" s="56" t="s">
        <v>34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</row>
    <row r="100" spans="1:13" x14ac:dyDescent="0.25">
      <c r="A100" s="11"/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4"/>
    </row>
    <row r="101" spans="1:13" x14ac:dyDescent="0.25">
      <c r="A101" s="11"/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4"/>
    </row>
    <row r="102" spans="1:13" x14ac:dyDescent="0.25">
      <c r="A102" s="56" t="s">
        <v>35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1:13" ht="35.25" customHeight="1" x14ac:dyDescent="0.25">
      <c r="A103" s="11"/>
      <c r="B103" s="65" t="s">
        <v>115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</row>
    <row r="104" spans="1:13" ht="19.5" customHeight="1" x14ac:dyDescent="0.25">
      <c r="A104" s="24" t="s">
        <v>36</v>
      </c>
      <c r="B104" s="24"/>
      <c r="C104" s="24"/>
      <c r="D104" s="24"/>
    </row>
    <row r="105" spans="1:13" s="40" customFormat="1" ht="56.25" customHeight="1" x14ac:dyDescent="0.25">
      <c r="A105" s="14"/>
      <c r="B105" s="66" t="s">
        <v>120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13" x14ac:dyDescent="0.25">
      <c r="A106" s="59" t="s">
        <v>37</v>
      </c>
      <c r="B106" s="59"/>
      <c r="C106" s="59"/>
      <c r="D106" s="59"/>
    </row>
    <row r="107" spans="1:13" ht="19.5" customHeight="1" x14ac:dyDescent="0.25">
      <c r="A107" s="41" t="s">
        <v>38</v>
      </c>
      <c r="B107" s="41"/>
      <c r="C107" s="41"/>
      <c r="D107" s="41"/>
    </row>
    <row r="108" spans="1:13" ht="15.75" customHeight="1" x14ac:dyDescent="0.3">
      <c r="A108" s="67"/>
      <c r="B108" s="67"/>
      <c r="C108" s="67"/>
      <c r="D108" s="67"/>
      <c r="E108" s="67"/>
    </row>
    <row r="109" spans="1:13" ht="18.75" x14ac:dyDescent="0.3">
      <c r="A109" s="67" t="s">
        <v>55</v>
      </c>
      <c r="B109" s="67"/>
      <c r="C109" s="67"/>
      <c r="D109" s="67"/>
      <c r="E109" s="67"/>
      <c r="G109" s="60"/>
      <c r="H109" s="60"/>
      <c r="J109" s="61" t="s">
        <v>123</v>
      </c>
      <c r="K109" s="61"/>
      <c r="L109" s="61"/>
      <c r="M109" s="61"/>
    </row>
    <row r="110" spans="1:13" ht="33.75" customHeight="1" x14ac:dyDescent="0.25">
      <c r="A110" s="42"/>
      <c r="B110" s="42"/>
      <c r="C110" s="42"/>
      <c r="D110" s="42"/>
      <c r="E110" s="42"/>
      <c r="J110" s="54" t="s">
        <v>39</v>
      </c>
      <c r="K110" s="54"/>
      <c r="L110" s="54"/>
      <c r="M110" s="54"/>
    </row>
    <row r="111" spans="1:13" s="44" customFormat="1" ht="18.75" x14ac:dyDescent="0.3">
      <c r="A111" s="58" t="s">
        <v>109</v>
      </c>
      <c r="B111" s="58"/>
      <c r="C111" s="58"/>
      <c r="D111" s="58"/>
      <c r="E111" s="58"/>
      <c r="F111" s="43"/>
      <c r="G111" s="55"/>
      <c r="H111" s="55"/>
      <c r="I111" s="43"/>
      <c r="J111" s="55" t="s">
        <v>125</v>
      </c>
      <c r="K111" s="55"/>
      <c r="L111" s="55"/>
      <c r="M111" s="55"/>
    </row>
    <row r="112" spans="1:13" ht="15.75" customHeight="1" x14ac:dyDescent="0.3">
      <c r="A112" s="45"/>
      <c r="B112" s="45"/>
      <c r="C112" s="45"/>
      <c r="D112" s="45"/>
      <c r="E112" s="45"/>
      <c r="F112" s="46"/>
      <c r="G112" s="46"/>
      <c r="H112" s="46"/>
      <c r="I112" s="46"/>
      <c r="J112" s="57" t="s">
        <v>39</v>
      </c>
      <c r="K112" s="57"/>
      <c r="L112" s="57"/>
      <c r="M112" s="57"/>
    </row>
  </sheetData>
  <mergeCells count="75">
    <mergeCell ref="A14:M14"/>
    <mergeCell ref="A10:A11"/>
    <mergeCell ref="E10:M10"/>
    <mergeCell ref="E11:M11"/>
    <mergeCell ref="A12:A13"/>
    <mergeCell ref="E12:M12"/>
    <mergeCell ref="E13:M13"/>
    <mergeCell ref="J1:M4"/>
    <mergeCell ref="A5:M5"/>
    <mergeCell ref="A6:M6"/>
    <mergeCell ref="A8:A9"/>
    <mergeCell ref="E8:M8"/>
    <mergeCell ref="E9:M9"/>
    <mergeCell ref="B16:M16"/>
    <mergeCell ref="B17:M17"/>
    <mergeCell ref="B18:M18"/>
    <mergeCell ref="B24:M24"/>
    <mergeCell ref="B37:D37"/>
    <mergeCell ref="B26:M26"/>
    <mergeCell ref="B35:D35"/>
    <mergeCell ref="B36:D36"/>
    <mergeCell ref="B25:M25"/>
    <mergeCell ref="B33:D33"/>
    <mergeCell ref="B34:D34"/>
    <mergeCell ref="A31:A32"/>
    <mergeCell ref="B31:D32"/>
    <mergeCell ref="E31:G31"/>
    <mergeCell ref="H31:J31"/>
    <mergeCell ref="K31:M31"/>
    <mergeCell ref="A38:M38"/>
    <mergeCell ref="A45:A46"/>
    <mergeCell ref="B45:D46"/>
    <mergeCell ref="E45:G45"/>
    <mergeCell ref="H45:J45"/>
    <mergeCell ref="K45:M45"/>
    <mergeCell ref="A43:I43"/>
    <mergeCell ref="B40:M40"/>
    <mergeCell ref="B41:M41"/>
    <mergeCell ref="A68:M68"/>
    <mergeCell ref="A80:M80"/>
    <mergeCell ref="B70:M70"/>
    <mergeCell ref="B71:M71"/>
    <mergeCell ref="A72:M72"/>
    <mergeCell ref="A109:E109"/>
    <mergeCell ref="B47:D47"/>
    <mergeCell ref="B48:D48"/>
    <mergeCell ref="A52:A53"/>
    <mergeCell ref="B52:B53"/>
    <mergeCell ref="C52:C53"/>
    <mergeCell ref="D52:D53"/>
    <mergeCell ref="E52:G52"/>
    <mergeCell ref="B81:M81"/>
    <mergeCell ref="B82:M82"/>
    <mergeCell ref="B90:M90"/>
    <mergeCell ref="B92:M92"/>
    <mergeCell ref="B91:M91"/>
    <mergeCell ref="B69:M69"/>
    <mergeCell ref="H52:J52"/>
    <mergeCell ref="K52:M52"/>
    <mergeCell ref="J110:M110"/>
    <mergeCell ref="G111:H111"/>
    <mergeCell ref="J111:M111"/>
    <mergeCell ref="A89:M89"/>
    <mergeCell ref="J112:M112"/>
    <mergeCell ref="A111:E111"/>
    <mergeCell ref="A99:M99"/>
    <mergeCell ref="A102:M102"/>
    <mergeCell ref="A106:D106"/>
    <mergeCell ref="G109:H109"/>
    <mergeCell ref="J109:M109"/>
    <mergeCell ref="B100:M100"/>
    <mergeCell ref="B101:M101"/>
    <mergeCell ref="B103:M103"/>
    <mergeCell ref="B105:M105"/>
    <mergeCell ref="A108:E108"/>
  </mergeCells>
  <conditionalFormatting sqref="A56:A67">
    <cfRule type="cellIs" dxfId="9" priority="10" stopIfTrue="1" operator="equal">
      <formula>0</formula>
    </cfRule>
  </conditionalFormatting>
  <conditionalFormatting sqref="B56:B67">
    <cfRule type="cellIs" dxfId="8" priority="9" stopIfTrue="1" operator="equal">
      <formula>$G55</formula>
    </cfRule>
  </conditionalFormatting>
  <conditionalFormatting sqref="B74:B76 B78:B79">
    <cfRule type="cellIs" dxfId="7" priority="6" stopIfTrue="1" operator="equal">
      <formula>$G73</formula>
    </cfRule>
  </conditionalFormatting>
  <conditionalFormatting sqref="B77">
    <cfRule type="cellIs" dxfId="6" priority="7" stopIfTrue="1" operator="equal">
      <formula>$G74</formula>
    </cfRule>
  </conditionalFormatting>
  <conditionalFormatting sqref="B76">
    <cfRule type="cellIs" dxfId="5" priority="8" stopIfTrue="1" operator="equal">
      <formula>$G74</formula>
    </cfRule>
  </conditionalFormatting>
  <conditionalFormatting sqref="B76">
    <cfRule type="cellIs" dxfId="4" priority="5" stopIfTrue="1" operator="equal">
      <formula>$G75</formula>
    </cfRule>
  </conditionalFormatting>
  <conditionalFormatting sqref="B84:B88">
    <cfRule type="cellIs" dxfId="3" priority="4" stopIfTrue="1" operator="equal">
      <formula>$G83</formula>
    </cfRule>
  </conditionalFormatting>
  <conditionalFormatting sqref="B95:B97">
    <cfRule type="cellIs" dxfId="2" priority="1" stopIfTrue="1" operator="equal">
      <formula>$G94</formula>
    </cfRule>
  </conditionalFormatting>
  <conditionalFormatting sqref="B98">
    <cfRule type="cellIs" dxfId="1" priority="2" stopIfTrue="1" operator="equal">
      <formula>$G93</formula>
    </cfRule>
  </conditionalFormatting>
  <conditionalFormatting sqref="B94">
    <cfRule type="cellIs" dxfId="0" priority="3" stopIfTrue="1" operator="equal">
      <formula>$G98</formula>
    </cfRule>
  </conditionalFormatting>
  <pageMargins left="0.59055118110236215" right="0.39370078740157483" top="1.1811023622047243" bottom="0.39370078740157483" header="0.31496062992125984" footer="0.31496062992125984"/>
  <pageSetup paperSize="9" scale="61" orientation="landscape" r:id="rId1"/>
  <rowBreaks count="3" manualBreakCount="3">
    <brk id="42" max="16383" man="1"/>
    <brk id="72" max="16383" man="1"/>
    <brk id="92" max="16383" man="1"/>
  </rowBreaks>
  <ignoredErrors>
    <ignoredError sqref="E37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A108:A109</xm:sqref>
        </x14:dataValidation>
        <x14:dataValidation type="list" allowBlank="1" showInputMessage="1" showErrorMessage="1">
          <x14:formula1>
            <xm:f>дані!$C:$C</xm:f>
          </x14:formula1>
          <xm:sqref>J109:M109</xm:sqref>
        </x14:dataValidation>
        <x14:dataValidation type="list" allowBlank="1" showInputMessage="1" showErrorMessage="1">
          <x14:formula1>
            <xm:f>дані!$D:$D</xm:f>
          </x14:formula1>
          <xm:sqref>A111:A112 B112:E112</xm:sqref>
        </x14:dataValidation>
        <x14:dataValidation type="list" allowBlank="1" showInputMessage="1" showErrorMessage="1">
          <x14:formula1>
            <xm:f>дані!$E:$E</xm:f>
          </x14:formula1>
          <xm:sqref>J111:M111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G1" workbookViewId="0">
      <selection activeCell="G1" sqref="A1:XFD13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дані</vt:lpstr>
      <vt:lpstr>Лист1</vt:lpstr>
      <vt:lpstr>Лист3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ekonomist</cp:lastModifiedBy>
  <cp:lastPrinted>2021-02-02T13:21:24Z</cp:lastPrinted>
  <dcterms:created xsi:type="dcterms:W3CDTF">2020-01-15T10:20:23Z</dcterms:created>
  <dcterms:modified xsi:type="dcterms:W3CDTF">2021-02-02T13:22:01Z</dcterms:modified>
</cp:coreProperties>
</file>