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<sst xmlns="http://schemas.openxmlformats.org/spreadsheetml/2006/main" count="230" uniqueCount="139">
  <si>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</si>
  <si>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</si>
  <si>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</si>
  <si>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Відділ з питань фізичної культури та спорту Ніжинької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</si>
  <si>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</si>
  <si>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</si>
  <si>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</si>
  <si>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</si>
  <si>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</si>
  <si>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</si>
  <si>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</si>
  <si>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</si>
  <si>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</si>
  <si>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</si>
  <si>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</si>
  <si>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</si>
  <si>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</si>
  <si>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</si>
  <si>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</si>
  <si>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</si>
  <si>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</si>
  <si>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</si>
  <si>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</si>
  <si>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</si>
  <si>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</si>
  <si>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</si>
  <si>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</si>
  <si>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Придбання обладнання і предметів довгострокового користування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</si>
  <si>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</si>
  <si>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</si>
  <si>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</si>
  <si>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</si>
  <si>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</si>
  <si>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</si>
  <si>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</si>
  <si>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</si>
  <si>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</si>
  <si>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</si>
  <si>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</si>
  <si>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внутрішні реєстри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</si>
  <si>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</si>
  <si>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</si>
  <si>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</si>
  <si>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</si>
  <si>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Начальник відділу з питань фізичної культури та спорту</t>
  </si>
  <si>
    <t>П.В. Глушко</t>
  </si>
  <si>
    <t>(ініціали/ініціал, прізвище)</t>
  </si>
  <si>
    <t>Головний бухгалтер</t>
  </si>
  <si>
    <t>Л.Б. Корнієнко</t>
  </si>
  <si>
    <t>0810</t>
  </si>
  <si>
    <t>Проведення навчально-тренувальних зборів і змагань з олімпійських видів спорту</t>
  </si>
  <si>
    <t>Підготовка спортсменів високого класу, розвиток олімпійських видів спорту</t>
  </si>
  <si>
    <t>Забезпечення розвитку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</si>
  <si>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</si>
  <si>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</si>
  <si>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</si>
  <si>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</si>
  <si>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</si>
  <si>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</si>
  <si>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</si>
  <si>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</si>
  <si>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кількість регіональних змагань з олімпійських видів спорту, од.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</si>
  <si>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</si>
  <si>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</si>
  <si>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</si>
  <si>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</si>
  <si>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</si>
  <si>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</si>
  <si>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</si>
  <si>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од.</t>
  </si>
  <si>
    <t>грн.</t>
  </si>
  <si>
    <t>план спортивно-масових заходів</t>
  </si>
  <si>
    <t>кошторисні призначення на зазначені цілі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</si>
  <si>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</si>
  <si>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</si>
  <si>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</si>
  <si>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</si>
  <si>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</si>
  <si>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</si>
  <si>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</si>
  <si>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</si>
  <si>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осіб</t>
  </si>
  <si>
    <t>середні витрати на один людино-день участі у регіональних змаганнях з олімпійських видів спорту, грн,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</si>
  <si>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</si>
  <si>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</si>
  <si>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</si>
  <si>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</si>
  <si>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</si>
  <si>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</si>
  <si>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</si>
  <si>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Середні витрати на закупівлю предметів довгострокового використання</t>
  </si>
  <si>
    <t>план асигнувань на зазначені заходи/людино-дні участі у регіональних змаганнях з олімпійських видів спорту</t>
  </si>
  <si>
    <t>план асигнувань на зазначені заходи/людино-дні НТЗ у регіональних змаганнях з олімпійських видів спорту</t>
  </si>
  <si>
    <t>план асигнувань на зазначені заходи/людино-дні з підготовки до обласних змагань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</si>
  <si>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</si>
  <si>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план асигнувань на зазначені заходи/людино-дні з підготовки до всеукраїнських змагань з олімпійських видів спорту</t>
  </si>
  <si>
    <t>план асигнувань на зазначені заходи/кількість учасників у всеукраїнських змаганнях з олімпійських видів спорту</t>
  </si>
  <si>
    <t>план асигнувань на зазначені заходи/людино-дні з підготовки до міжнародних змагань з олімпійських видів спорту</t>
  </si>
  <si>
    <t>план асигнувань на зазначені заходи/кількість учасників у міжнародних змаганнях з олімпійських видів спорту</t>
  </si>
  <si>
    <t>видатки на зазначені цілі/ 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</si>
  <si>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</si>
  <si>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</si>
  <si>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</si>
  <si>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</si>
  <si>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</si>
  <si>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</si>
  <si>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</si>
  <si>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</si>
  <si>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</si>
  <si>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</si>
  <si>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</si>
  <si>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</si>
  <si>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відс.</t>
  </si>
  <si>
    <t>(план (факт) зазначеного року/фактичний показник за минулий період)*100-100</t>
  </si>
  <si>
    <t>Касові видатки на зазначені цілі/кошторрисні призначення на зазначені цілі*100</t>
  </si>
  <si>
    <t>Видатки на закупівлю предметів, обладнання довгострокового використання</t>
  </si>
  <si>
    <t>Кількість предметів, обдаднання довгострокового використання</t>
  </si>
  <si>
    <t>Відсоток виконання завдання з придбання предметів, обладнання предметів довгострокового використання</t>
  </si>
  <si>
    <t>план (звіт) спортивних досягнень (2018 р. - 2)</t>
  </si>
  <si>
    <t>план (звіт) спортивних досягнень (2018 р. 5)</t>
  </si>
  <si>
    <t>Відхилення між плановими показниками та фактичними незначні з причин зазначених вище.</t>
  </si>
  <si>
    <t>Дана бюджетна програма здійснює фінансування  проведених  змагань згідно календарного плану, а також удосконалює розвиток олімпійських видів спорту,ефективно сприяє напрямкам діяльності в забезпечені та розвитку проведенні навчально-тренувальних зборів,змагань та заходів з олімпійських видів спорту. Спортсмени регіону стабільно показують високі результати на змаганнях різних рівнів.</t>
  </si>
  <si>
    <r>
      <t xml:space="preserve">про виконання паспорта бюджетної програми місцевого бюджету на </t>
    </r>
    <r>
      <rPr>
        <b/>
        <sz val="10"/>
        <rFont val="Times New Roman"/>
        <family val="1"/>
      </rPr>
      <t>2020 рік</t>
    </r>
  </si>
  <si>
    <t>В зв'язку з епідемічною ситуацією, що склалась в Україні, змагань відбулось менше, ніж планувалось</t>
  </si>
  <si>
    <t xml:space="preserve">п.3- було проведено на 1 нтз більше, ніж планувалось, отже середні витрати на 1 людино-день зменьшились </t>
  </si>
  <si>
    <t>В зв'язку з короновірусною інфекцією та введеними в Україні карантинними заходами було відмінено велику кількість заходів, що суттево вплинуло на результативні показники 2020 року та динаміку кількості нтз та кількості спортсменів., які прийняли участь у заходах.</t>
  </si>
  <si>
    <t>п. 6 в зв'язку з короновірусною інфекцією, було відмінено ряд всеукраїнських змагань, отже кількість спортсменів, що беруть участь у змаганнях зменшилась</t>
  </si>
  <si>
    <t>(план (факт) спортивно-масових заходів зазначеного року/фактичний показник за минулий період)*100-100 (2019 р. -2963)</t>
  </si>
  <si>
    <t>(план (факт) зазначеного року/фактичний показник за минулий період)*100-100 (2019 р. - 7)</t>
  </si>
  <si>
    <t>(план (факт) зазначеного року/фактичний показник за минулий період)*100-100 (2019 р. -21)</t>
  </si>
  <si>
    <t>план (звіт) спортивних досягнень (2019 р. 49)</t>
  </si>
  <si>
    <t>(план (факт) зазначеного року/фактичний показник за минулий період)*100-100 (2019 р. -15)</t>
  </si>
  <si>
    <t>(план (факт) зазначеного року/фактичний показник за минулий період)*100-100 (2019 р. - 3)</t>
  </si>
  <si>
    <t>п. 1 -в зв'язку з зменшенням фінансування заходів, середні витрати на 1 людино-день участі зменшились;</t>
  </si>
  <si>
    <t>п. 2 - в підготовці до регіональних змагань взяло участь більша кількість спортсменів, отже середні витрати на 1 людино-день збільшились</t>
  </si>
  <si>
    <t xml:space="preserve">п. 5 - в результаті того, що більша кількість спортсменів прийняла участь у всеукраїнських зборах, тренування проходили з більшою інтенсивністю,  збільшились витрати на проведення заходів. </t>
  </si>
  <si>
    <t xml:space="preserve">п. 1 - заходів було проведено більше, ніж планувалось, але з меншою кількстю учасників, отже витрати на проведення заходів зменшились. п. 2 - в результаті збільшення людино-днів, збільшилось фінансування. п. 4 - було проведено на 1 захід більше. сума витрат збільшилась п. 5 - в результаті того, що більша кількість спортсменів прийняла участь у всеукраїнських зборах, тренування проходили з більшою інтенсивністю,  збільшились витрати на проведення заходів. </t>
  </si>
  <si>
    <t>п.1,3 за рахунок збільшення проведення регіональних змагань та нтз з підготовки до обласних змагань, збільшилась кількість людино-днів.</t>
  </si>
  <si>
    <t xml:space="preserve">п. 6, 8 - фактичні середні витрати збільшились в порівнянні з плановими в результаті зменшення фактичної кількості учасників ніж планувалось, проходження тестування на COVID-19 спортсменів ;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</si>
</sst>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9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96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89">
      <selection activeCell="A99" sqref="A99:M99"/>
    </sheetView>
  </sheetViews>
  <sheetFormatPr defaultColWidth="9.140625" defaultRowHeight="12.75"/>
  <cols>
    <col min="1" max="1" width="3.28125" style="1" customWidth="1"/>
    <col min="2" max="2" width="24.8515625" style="1" customWidth="1"/>
    <col min="3" max="3" width="8.421875" style="1" customWidth="1"/>
    <col min="4" max="4" width="13.7109375" style="1" customWidth="1"/>
    <col min="5" max="5" width="10.7109375" style="1" customWidth="1"/>
    <col min="6" max="6" width="11.8515625" style="1" customWidth="1"/>
    <col min="7" max="7" width="10.421875" style="1" customWidth="1"/>
    <col min="8" max="8" width="13.00390625" style="1" customWidth="1"/>
    <col min="9" max="9" width="9.28125" style="1" customWidth="1"/>
    <col min="10" max="10" width="10.28125" style="1" customWidth="1"/>
    <col min="11" max="11" width="10.140625" style="1" customWidth="1"/>
    <col min="12" max="13" width="10.00390625" style="1" customWidth="1"/>
    <col min="14" max="16384" width="9.140625" style="1" customWidth="1"/>
  </cols>
  <sheetData>
    <row r="1" spans="10:13" ht="15.75" customHeight="1">
      <c r="J1" s="57" t="s">
        <v>0</v>
      </c>
      <c r="K1" s="57"/>
      <c r="L1" s="57"/>
      <c r="M1" s="57"/>
    </row>
    <row r="2" spans="10:13" ht="12.75">
      <c r="J2" s="57"/>
      <c r="K2" s="57"/>
      <c r="L2" s="57"/>
      <c r="M2" s="57"/>
    </row>
    <row r="3" spans="10:13" ht="12.75">
      <c r="J3" s="57"/>
      <c r="K3" s="57"/>
      <c r="L3" s="57"/>
      <c r="M3" s="57"/>
    </row>
    <row r="4" spans="10:13" ht="24" customHeight="1">
      <c r="J4" s="57"/>
      <c r="K4" s="57"/>
      <c r="L4" s="57"/>
      <c r="M4" s="57"/>
    </row>
    <row r="5" spans="1:13" ht="12.7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58" t="s">
        <v>122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2.75">
      <c r="A7" s="52" t="s">
        <v>2</v>
      </c>
      <c r="B7" s="3">
        <v>1100000</v>
      </c>
      <c r="C7" s="4"/>
      <c r="E7" s="55" t="s">
        <v>3</v>
      </c>
      <c r="F7" s="55"/>
      <c r="G7" s="55"/>
      <c r="H7" s="55"/>
      <c r="I7" s="55"/>
      <c r="J7" s="55"/>
      <c r="K7" s="55"/>
      <c r="L7" s="55"/>
      <c r="M7" s="55"/>
    </row>
    <row r="8" spans="1:13" ht="15" customHeight="1">
      <c r="A8" s="52"/>
      <c r="B8" s="5" t="s">
        <v>4</v>
      </c>
      <c r="C8" s="4"/>
      <c r="E8" s="54" t="s">
        <v>5</v>
      </c>
      <c r="F8" s="54"/>
      <c r="G8" s="54"/>
      <c r="H8" s="54"/>
      <c r="I8" s="54"/>
      <c r="J8" s="54"/>
      <c r="K8" s="54"/>
      <c r="L8" s="54"/>
      <c r="M8" s="54"/>
    </row>
    <row r="9" spans="1:13" ht="12.75">
      <c r="A9" s="52" t="s">
        <v>6</v>
      </c>
      <c r="B9" s="3">
        <v>1110000</v>
      </c>
      <c r="C9" s="4"/>
      <c r="E9" s="55" t="s">
        <v>3</v>
      </c>
      <c r="F9" s="55"/>
      <c r="G9" s="55"/>
      <c r="H9" s="55"/>
      <c r="I9" s="55"/>
      <c r="J9" s="55"/>
      <c r="K9" s="55"/>
      <c r="L9" s="55"/>
      <c r="M9" s="55"/>
    </row>
    <row r="10" spans="1:13" ht="15" customHeight="1">
      <c r="A10" s="52"/>
      <c r="B10" s="5" t="s">
        <v>4</v>
      </c>
      <c r="C10" s="4"/>
      <c r="E10" s="56" t="s">
        <v>7</v>
      </c>
      <c r="F10" s="56"/>
      <c r="G10" s="56"/>
      <c r="H10" s="56"/>
      <c r="I10" s="56"/>
      <c r="J10" s="56"/>
      <c r="K10" s="56"/>
      <c r="L10" s="56"/>
      <c r="M10" s="56"/>
    </row>
    <row r="11" spans="1:13" ht="16.5" customHeight="1">
      <c r="A11" s="52" t="s">
        <v>8</v>
      </c>
      <c r="B11" s="3">
        <v>1115011</v>
      </c>
      <c r="C11" s="6" t="s">
        <v>49</v>
      </c>
      <c r="E11" s="53" t="s">
        <v>50</v>
      </c>
      <c r="F11" s="53"/>
      <c r="G11" s="53"/>
      <c r="H11" s="53"/>
      <c r="I11" s="53"/>
      <c r="J11" s="53"/>
      <c r="K11" s="53"/>
      <c r="L11" s="53"/>
      <c r="M11" s="53"/>
    </row>
    <row r="12" spans="1:13" ht="15" customHeight="1">
      <c r="A12" s="52"/>
      <c r="B12" s="2" t="s">
        <v>9</v>
      </c>
      <c r="C12" s="7" t="s">
        <v>10</v>
      </c>
      <c r="E12" s="54" t="s">
        <v>11</v>
      </c>
      <c r="F12" s="54"/>
      <c r="G12" s="54"/>
      <c r="H12" s="54"/>
      <c r="I12" s="54"/>
      <c r="J12" s="54"/>
      <c r="K12" s="54"/>
      <c r="L12" s="54"/>
      <c r="M12" s="54"/>
    </row>
    <row r="13" spans="1:13" ht="19.5" customHeight="1">
      <c r="A13" s="43" t="s">
        <v>12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ht="12.75">
      <c r="A14" s="8"/>
    </row>
    <row r="15" spans="1:13" ht="25.5">
      <c r="A15" s="9" t="s">
        <v>13</v>
      </c>
      <c r="B15" s="51" t="s">
        <v>14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2.75">
      <c r="A16" s="9">
        <v>1</v>
      </c>
      <c r="B16" s="59" t="s">
        <v>51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</row>
    <row r="17" spans="1:13" ht="12.75">
      <c r="A17" s="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ht="12.75">
      <c r="A18" s="8"/>
    </row>
    <row r="19" ht="12.75">
      <c r="A19" s="10" t="s">
        <v>15</v>
      </c>
    </row>
    <row r="20" spans="1:13" ht="12.75">
      <c r="A20" s="62" t="s">
        <v>52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ht="12.75">
      <c r="A21" s="10" t="s">
        <v>16</v>
      </c>
    </row>
    <row r="22" ht="7.5" customHeight="1">
      <c r="A22" s="8"/>
    </row>
    <row r="23" spans="1:13" ht="29.25" customHeight="1">
      <c r="A23" s="9" t="s">
        <v>13</v>
      </c>
      <c r="B23" s="51" t="s">
        <v>17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2.75">
      <c r="A24" s="9">
        <v>1</v>
      </c>
      <c r="B24" s="59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1:13" ht="12.75">
      <c r="A25" s="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ht="12.75">
      <c r="A26" s="8"/>
    </row>
    <row r="27" ht="12.75">
      <c r="A27" s="10" t="s">
        <v>18</v>
      </c>
    </row>
    <row r="28" spans="1:13" ht="12.75">
      <c r="A28" s="4"/>
      <c r="M28" s="8" t="s">
        <v>19</v>
      </c>
    </row>
    <row r="29" ht="12.75">
      <c r="A29" s="8"/>
    </row>
    <row r="30" spans="1:26" ht="30" customHeight="1">
      <c r="A30" s="51" t="s">
        <v>13</v>
      </c>
      <c r="B30" s="51" t="s">
        <v>20</v>
      </c>
      <c r="C30" s="51"/>
      <c r="D30" s="51"/>
      <c r="E30" s="51" t="s">
        <v>21</v>
      </c>
      <c r="F30" s="51"/>
      <c r="G30" s="51"/>
      <c r="H30" s="51" t="s">
        <v>22</v>
      </c>
      <c r="I30" s="51"/>
      <c r="J30" s="51"/>
      <c r="K30" s="51" t="s">
        <v>23</v>
      </c>
      <c r="L30" s="51"/>
      <c r="M30" s="51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33" customHeight="1">
      <c r="A31" s="51"/>
      <c r="B31" s="51"/>
      <c r="C31" s="51"/>
      <c r="D31" s="51"/>
      <c r="E31" s="9" t="s">
        <v>24</v>
      </c>
      <c r="F31" s="9" t="s">
        <v>25</v>
      </c>
      <c r="G31" s="9" t="s">
        <v>26</v>
      </c>
      <c r="H31" s="9" t="s">
        <v>24</v>
      </c>
      <c r="I31" s="9" t="s">
        <v>25</v>
      </c>
      <c r="J31" s="9" t="s">
        <v>26</v>
      </c>
      <c r="K31" s="9" t="s">
        <v>24</v>
      </c>
      <c r="L31" s="9" t="s">
        <v>25</v>
      </c>
      <c r="M31" s="9" t="s">
        <v>26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9">
        <v>1</v>
      </c>
      <c r="B32" s="51">
        <v>2</v>
      </c>
      <c r="C32" s="51"/>
      <c r="D32" s="51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7" customHeight="1">
      <c r="A33" s="9">
        <v>1</v>
      </c>
      <c r="B33" s="64" t="s">
        <v>53</v>
      </c>
      <c r="C33" s="64"/>
      <c r="D33" s="64"/>
      <c r="E33" s="24">
        <v>78500</v>
      </c>
      <c r="F33" s="33"/>
      <c r="G33" s="24">
        <f>SUM(E33:F33)</f>
        <v>78500</v>
      </c>
      <c r="H33" s="24">
        <v>62220</v>
      </c>
      <c r="I33" s="37"/>
      <c r="J33" s="24">
        <f>SUM(H33:I33)</f>
        <v>62220</v>
      </c>
      <c r="K33" s="24">
        <f aca="true" t="shared" si="0" ref="K33:K40">H33-E33</f>
        <v>-16280</v>
      </c>
      <c r="L33" s="37"/>
      <c r="M33" s="24">
        <f>SUM(K33:L33)</f>
        <v>-16280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9.25" customHeight="1">
      <c r="A34" s="9">
        <v>2</v>
      </c>
      <c r="B34" s="44" t="s">
        <v>54</v>
      </c>
      <c r="C34" s="45"/>
      <c r="D34" s="46"/>
      <c r="E34" s="24">
        <v>21120</v>
      </c>
      <c r="F34" s="32"/>
      <c r="G34" s="24">
        <f aca="true" t="shared" si="1" ref="G34:G39">SUM(E34:F34)</f>
        <v>21120</v>
      </c>
      <c r="H34" s="24">
        <v>22870</v>
      </c>
      <c r="I34" s="24"/>
      <c r="J34" s="24">
        <f aca="true" t="shared" si="2" ref="J34:J39">SUM(H34:I34)</f>
        <v>22870</v>
      </c>
      <c r="K34" s="24">
        <f t="shared" si="0"/>
        <v>1750</v>
      </c>
      <c r="L34" s="24"/>
      <c r="M34" s="24">
        <f aca="true" t="shared" si="3" ref="M34:M41">SUM(K34:L34)</f>
        <v>1750</v>
      </c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42.75" customHeight="1">
      <c r="A35" s="9">
        <v>3</v>
      </c>
      <c r="B35" s="44" t="s">
        <v>55</v>
      </c>
      <c r="C35" s="45"/>
      <c r="D35" s="46"/>
      <c r="E35" s="24">
        <v>421330</v>
      </c>
      <c r="F35" s="32"/>
      <c r="G35" s="24">
        <f t="shared" si="1"/>
        <v>421330</v>
      </c>
      <c r="H35" s="24">
        <v>420130</v>
      </c>
      <c r="I35" s="24"/>
      <c r="J35" s="24">
        <f t="shared" si="2"/>
        <v>420130</v>
      </c>
      <c r="K35" s="24">
        <f t="shared" si="0"/>
        <v>-1200</v>
      </c>
      <c r="L35" s="24"/>
      <c r="M35" s="24">
        <f t="shared" si="3"/>
        <v>-1200</v>
      </c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32.25" customHeight="1">
      <c r="A36" s="9">
        <v>4</v>
      </c>
      <c r="B36" s="44" t="s">
        <v>56</v>
      </c>
      <c r="C36" s="45"/>
      <c r="D36" s="46"/>
      <c r="E36" s="24">
        <v>12160</v>
      </c>
      <c r="F36" s="32"/>
      <c r="G36" s="24">
        <f t="shared" si="1"/>
        <v>12160</v>
      </c>
      <c r="H36" s="24">
        <v>13180</v>
      </c>
      <c r="I36" s="24"/>
      <c r="J36" s="24">
        <f t="shared" si="2"/>
        <v>13180</v>
      </c>
      <c r="K36" s="24">
        <f t="shared" si="0"/>
        <v>1020</v>
      </c>
      <c r="L36" s="24"/>
      <c r="M36" s="24">
        <f t="shared" si="3"/>
        <v>1020</v>
      </c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40.5" customHeight="1">
      <c r="A37" s="9">
        <v>5</v>
      </c>
      <c r="B37" s="44" t="s">
        <v>57</v>
      </c>
      <c r="C37" s="45"/>
      <c r="D37" s="46"/>
      <c r="E37" s="24">
        <v>58760</v>
      </c>
      <c r="F37" s="32"/>
      <c r="G37" s="24">
        <f t="shared" si="1"/>
        <v>58760</v>
      </c>
      <c r="H37" s="24">
        <v>75720</v>
      </c>
      <c r="I37" s="24"/>
      <c r="J37" s="24">
        <f t="shared" si="2"/>
        <v>75720</v>
      </c>
      <c r="K37" s="24">
        <f t="shared" si="0"/>
        <v>16960</v>
      </c>
      <c r="L37" s="24"/>
      <c r="M37" s="24">
        <f t="shared" si="3"/>
        <v>16960</v>
      </c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9" customHeight="1">
      <c r="A38" s="9">
        <v>6</v>
      </c>
      <c r="B38" s="44" t="s">
        <v>58</v>
      </c>
      <c r="C38" s="45"/>
      <c r="D38" s="46"/>
      <c r="E38" s="24">
        <v>42000</v>
      </c>
      <c r="F38" s="32"/>
      <c r="G38" s="24">
        <f t="shared" si="1"/>
        <v>42000</v>
      </c>
      <c r="H38" s="24">
        <v>37809.91</v>
      </c>
      <c r="I38" s="24"/>
      <c r="J38" s="24">
        <f t="shared" si="2"/>
        <v>37809.91</v>
      </c>
      <c r="K38" s="24">
        <f t="shared" si="0"/>
        <v>-4190.0899999999965</v>
      </c>
      <c r="L38" s="24"/>
      <c r="M38" s="24">
        <f t="shared" si="3"/>
        <v>-4190.0899999999965</v>
      </c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39" customHeight="1">
      <c r="A39" s="9">
        <v>7</v>
      </c>
      <c r="B39" s="44" t="s">
        <v>59</v>
      </c>
      <c r="C39" s="45"/>
      <c r="D39" s="46"/>
      <c r="E39" s="24">
        <v>36888</v>
      </c>
      <c r="F39" s="32"/>
      <c r="G39" s="24">
        <f t="shared" si="1"/>
        <v>36888</v>
      </c>
      <c r="H39" s="24">
        <v>36888.22</v>
      </c>
      <c r="I39" s="24"/>
      <c r="J39" s="24">
        <f t="shared" si="2"/>
        <v>36888.22</v>
      </c>
      <c r="K39" s="24">
        <f t="shared" si="0"/>
        <v>0.22000000000116415</v>
      </c>
      <c r="L39" s="24"/>
      <c r="M39" s="24">
        <f t="shared" si="3"/>
        <v>0.22000000000116415</v>
      </c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41.25" customHeight="1">
      <c r="A40" s="9">
        <v>8</v>
      </c>
      <c r="B40" s="44" t="s">
        <v>60</v>
      </c>
      <c r="C40" s="45"/>
      <c r="D40" s="46"/>
      <c r="E40" s="24">
        <v>46542</v>
      </c>
      <c r="F40" s="32"/>
      <c r="G40" s="24">
        <f>SUM(E40:F40)</f>
        <v>46542</v>
      </c>
      <c r="H40" s="24">
        <v>46541.78</v>
      </c>
      <c r="I40" s="24"/>
      <c r="J40" s="24">
        <f>SUM(H40:I40)</f>
        <v>46541.78</v>
      </c>
      <c r="K40" s="24">
        <f t="shared" si="0"/>
        <v>-0.22000000000116415</v>
      </c>
      <c r="L40" s="24"/>
      <c r="M40" s="24">
        <f t="shared" si="3"/>
        <v>-0.22000000000116415</v>
      </c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7.75" customHeight="1">
      <c r="A41" s="9">
        <v>10</v>
      </c>
      <c r="B41" s="44" t="s">
        <v>27</v>
      </c>
      <c r="C41" s="45"/>
      <c r="D41" s="46"/>
      <c r="E41" s="32"/>
      <c r="F41" s="24">
        <v>48000</v>
      </c>
      <c r="G41" s="24">
        <f>SUM(E41:F41)</f>
        <v>48000</v>
      </c>
      <c r="H41" s="32"/>
      <c r="I41" s="24">
        <v>48000</v>
      </c>
      <c r="J41" s="24">
        <f>SUM(H41:I41)</f>
        <v>48000</v>
      </c>
      <c r="K41" s="24"/>
      <c r="L41" s="24"/>
      <c r="M41" s="24">
        <f t="shared" si="3"/>
        <v>0</v>
      </c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>
      <c r="A42" s="9"/>
      <c r="B42" s="51" t="s">
        <v>28</v>
      </c>
      <c r="C42" s="51"/>
      <c r="D42" s="51"/>
      <c r="E42" s="22">
        <f>SUM(E33:E41)</f>
        <v>717300</v>
      </c>
      <c r="F42" s="22">
        <f>SUM(F40:F41)</f>
        <v>48000</v>
      </c>
      <c r="G42" s="22">
        <f>SUM(G33:G41)</f>
        <v>765300</v>
      </c>
      <c r="H42" s="25">
        <f>SUM(H33:H41)</f>
        <v>715359.91</v>
      </c>
      <c r="I42" s="22">
        <f>SUM(I40:I41)</f>
        <v>48000</v>
      </c>
      <c r="J42" s="22">
        <f>SUM(J33:J41)</f>
        <v>763359.91</v>
      </c>
      <c r="K42" s="22">
        <f>SUM(K33:K41)</f>
        <v>-1940.0899999999965</v>
      </c>
      <c r="L42" s="22"/>
      <c r="M42" s="22">
        <f>SUM(M33:M41)</f>
        <v>-1940.0899999999965</v>
      </c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>
      <c r="A43" s="9"/>
      <c r="B43" s="51"/>
      <c r="C43" s="51"/>
      <c r="D43" s="51"/>
      <c r="E43" s="9"/>
      <c r="F43" s="9"/>
      <c r="G43" s="9"/>
      <c r="H43" s="23"/>
      <c r="I43" s="9"/>
      <c r="J43" s="9"/>
      <c r="K43" s="9"/>
      <c r="L43" s="9"/>
      <c r="M43" s="9"/>
      <c r="R43" s="11"/>
      <c r="S43" s="11"/>
      <c r="T43" s="11"/>
      <c r="U43" s="11"/>
      <c r="V43" s="11"/>
      <c r="W43" s="11"/>
      <c r="X43" s="11"/>
      <c r="Y43" s="11"/>
      <c r="Z43" s="11"/>
    </row>
    <row r="44" spans="1:13" ht="45.75" customHeight="1">
      <c r="A44" s="65" t="s">
        <v>136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ht="12.75">
      <c r="A45" s="8"/>
    </row>
    <row r="46" spans="1:13" ht="21" customHeight="1">
      <c r="A46" s="67" t="s">
        <v>29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2.75" customHeight="1">
      <c r="A47" s="4"/>
      <c r="M47" s="8" t="s">
        <v>19</v>
      </c>
    </row>
    <row r="48" ht="12.75">
      <c r="A48" s="8"/>
    </row>
    <row r="49" spans="1:13" ht="31.5" customHeight="1">
      <c r="A49" s="51" t="s">
        <v>30</v>
      </c>
      <c r="B49" s="51" t="s">
        <v>31</v>
      </c>
      <c r="C49" s="51"/>
      <c r="D49" s="51"/>
      <c r="E49" s="51" t="s">
        <v>21</v>
      </c>
      <c r="F49" s="51"/>
      <c r="G49" s="51"/>
      <c r="H49" s="51" t="s">
        <v>22</v>
      </c>
      <c r="I49" s="51"/>
      <c r="J49" s="51"/>
      <c r="K49" s="51" t="s">
        <v>23</v>
      </c>
      <c r="L49" s="51"/>
      <c r="M49" s="51"/>
    </row>
    <row r="50" spans="1:13" ht="33.75" customHeight="1">
      <c r="A50" s="51"/>
      <c r="B50" s="51"/>
      <c r="C50" s="51"/>
      <c r="D50" s="51"/>
      <c r="E50" s="9" t="s">
        <v>24</v>
      </c>
      <c r="F50" s="9" t="s">
        <v>25</v>
      </c>
      <c r="G50" s="9" t="s">
        <v>26</v>
      </c>
      <c r="H50" s="9" t="s">
        <v>24</v>
      </c>
      <c r="I50" s="9" t="s">
        <v>25</v>
      </c>
      <c r="J50" s="9" t="s">
        <v>26</v>
      </c>
      <c r="K50" s="9" t="s">
        <v>24</v>
      </c>
      <c r="L50" s="9" t="s">
        <v>25</v>
      </c>
      <c r="M50" s="9" t="s">
        <v>26</v>
      </c>
    </row>
    <row r="51" spans="1:13" ht="12.75">
      <c r="A51" s="9">
        <v>1</v>
      </c>
      <c r="B51" s="51">
        <v>2</v>
      </c>
      <c r="C51" s="51"/>
      <c r="D51" s="51"/>
      <c r="E51" s="9">
        <v>3</v>
      </c>
      <c r="F51" s="9">
        <v>4</v>
      </c>
      <c r="G51" s="9">
        <v>5</v>
      </c>
      <c r="H51" s="9">
        <v>6</v>
      </c>
      <c r="I51" s="9">
        <v>7</v>
      </c>
      <c r="J51" s="9">
        <v>8</v>
      </c>
      <c r="K51" s="9">
        <v>9</v>
      </c>
      <c r="L51" s="9">
        <v>10</v>
      </c>
      <c r="M51" s="9">
        <v>11</v>
      </c>
    </row>
    <row r="52" spans="1:13" ht="12.75">
      <c r="A52" s="9"/>
      <c r="B52" s="51"/>
      <c r="C52" s="51"/>
      <c r="D52" s="51"/>
      <c r="E52" s="9"/>
      <c r="F52" s="9"/>
      <c r="G52" s="9"/>
      <c r="H52" s="9"/>
      <c r="I52" s="9"/>
      <c r="J52" s="9"/>
      <c r="K52" s="9"/>
      <c r="L52" s="9"/>
      <c r="M52" s="9"/>
    </row>
    <row r="53" ht="12.75">
      <c r="A53" s="8"/>
    </row>
    <row r="54" ht="12.75">
      <c r="A54" s="10" t="s">
        <v>32</v>
      </c>
    </row>
    <row r="55" ht="12.75">
      <c r="A55" s="8"/>
    </row>
    <row r="56" spans="1:13" ht="46.5" customHeight="1">
      <c r="A56" s="51" t="s">
        <v>30</v>
      </c>
      <c r="B56" s="51" t="s">
        <v>33</v>
      </c>
      <c r="C56" s="51" t="s">
        <v>34</v>
      </c>
      <c r="D56" s="51" t="s">
        <v>35</v>
      </c>
      <c r="E56" s="51" t="s">
        <v>21</v>
      </c>
      <c r="F56" s="51"/>
      <c r="G56" s="51"/>
      <c r="H56" s="51" t="s">
        <v>36</v>
      </c>
      <c r="I56" s="51"/>
      <c r="J56" s="51"/>
      <c r="K56" s="51" t="s">
        <v>23</v>
      </c>
      <c r="L56" s="51"/>
      <c r="M56" s="51"/>
    </row>
    <row r="57" spans="1:13" ht="30.75" customHeight="1">
      <c r="A57" s="51"/>
      <c r="B57" s="51"/>
      <c r="C57" s="51"/>
      <c r="D57" s="51"/>
      <c r="E57" s="9" t="s">
        <v>24</v>
      </c>
      <c r="F57" s="9" t="s">
        <v>25</v>
      </c>
      <c r="G57" s="9" t="s">
        <v>26</v>
      </c>
      <c r="H57" s="9" t="s">
        <v>24</v>
      </c>
      <c r="I57" s="9" t="s">
        <v>25</v>
      </c>
      <c r="J57" s="9" t="s">
        <v>26</v>
      </c>
      <c r="K57" s="9" t="s">
        <v>24</v>
      </c>
      <c r="L57" s="9" t="s">
        <v>25</v>
      </c>
      <c r="M57" s="9" t="s">
        <v>26</v>
      </c>
    </row>
    <row r="58" spans="1:13" ht="12.75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  <c r="H58" s="9">
        <v>8</v>
      </c>
      <c r="I58" s="9">
        <v>9</v>
      </c>
      <c r="J58" s="9">
        <v>10</v>
      </c>
      <c r="K58" s="9">
        <v>11</v>
      </c>
      <c r="L58" s="9">
        <v>12</v>
      </c>
      <c r="M58" s="9">
        <v>13</v>
      </c>
    </row>
    <row r="59" spans="1:13" ht="12.75">
      <c r="A59" s="9">
        <v>1</v>
      </c>
      <c r="B59" s="12" t="s">
        <v>37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28.5" customHeight="1">
      <c r="A60" s="9">
        <v>1</v>
      </c>
      <c r="B60" s="19" t="s">
        <v>61</v>
      </c>
      <c r="C60" s="17" t="s">
        <v>69</v>
      </c>
      <c r="D60" s="18" t="s">
        <v>71</v>
      </c>
      <c r="E60" s="26">
        <v>7</v>
      </c>
      <c r="F60" s="26"/>
      <c r="G60" s="26">
        <f>SUM(E60:F60)</f>
        <v>7</v>
      </c>
      <c r="H60" s="26">
        <v>9</v>
      </c>
      <c r="I60" s="26"/>
      <c r="J60" s="26">
        <f>SUM(H60:I60)</f>
        <v>9</v>
      </c>
      <c r="K60" s="26">
        <f>H60-E60</f>
        <v>2</v>
      </c>
      <c r="L60" s="26"/>
      <c r="M60" s="26">
        <f>SUM(K60:L60)</f>
        <v>2</v>
      </c>
    </row>
    <row r="61" spans="1:13" ht="60">
      <c r="A61" s="9">
        <v>2</v>
      </c>
      <c r="B61" s="19" t="s">
        <v>62</v>
      </c>
      <c r="C61" s="17" t="s">
        <v>69</v>
      </c>
      <c r="D61" s="18" t="s">
        <v>71</v>
      </c>
      <c r="E61" s="26">
        <v>4</v>
      </c>
      <c r="F61" s="26"/>
      <c r="G61" s="26">
        <f aca="true" t="shared" si="4" ref="G61:G68">SUM(E61:F61)</f>
        <v>4</v>
      </c>
      <c r="H61" s="26">
        <v>4</v>
      </c>
      <c r="I61" s="26"/>
      <c r="J61" s="26">
        <f aca="true" t="shared" si="5" ref="J61:J68">SUM(H61:I61)</f>
        <v>4</v>
      </c>
      <c r="K61" s="26">
        <f aca="true" t="shared" si="6" ref="K61:K67">H61-E61</f>
        <v>0</v>
      </c>
      <c r="L61" s="26"/>
      <c r="M61" s="26">
        <f aca="true" t="shared" si="7" ref="M61:M68">SUM(K61:L61)</f>
        <v>0</v>
      </c>
    </row>
    <row r="62" spans="1:13" ht="57" customHeight="1">
      <c r="A62" s="9">
        <v>3</v>
      </c>
      <c r="B62" s="19" t="s">
        <v>63</v>
      </c>
      <c r="C62" s="17" t="s">
        <v>69</v>
      </c>
      <c r="D62" s="18" t="s">
        <v>71</v>
      </c>
      <c r="E62" s="26">
        <v>23</v>
      </c>
      <c r="F62" s="26"/>
      <c r="G62" s="26">
        <f t="shared" si="4"/>
        <v>23</v>
      </c>
      <c r="H62" s="26">
        <v>24</v>
      </c>
      <c r="I62" s="26"/>
      <c r="J62" s="26">
        <f t="shared" si="5"/>
        <v>24</v>
      </c>
      <c r="K62" s="26">
        <f t="shared" si="6"/>
        <v>1</v>
      </c>
      <c r="L62" s="26"/>
      <c r="M62" s="26">
        <f t="shared" si="7"/>
        <v>1</v>
      </c>
    </row>
    <row r="63" spans="1:13" ht="48">
      <c r="A63" s="9">
        <v>4</v>
      </c>
      <c r="B63" s="19" t="s">
        <v>64</v>
      </c>
      <c r="C63" s="17" t="s">
        <v>69</v>
      </c>
      <c r="D63" s="18" t="s">
        <v>71</v>
      </c>
      <c r="E63" s="26">
        <v>11</v>
      </c>
      <c r="F63" s="26"/>
      <c r="G63" s="26">
        <f t="shared" si="4"/>
        <v>11</v>
      </c>
      <c r="H63" s="26">
        <v>12</v>
      </c>
      <c r="I63" s="26"/>
      <c r="J63" s="26">
        <f t="shared" si="5"/>
        <v>12</v>
      </c>
      <c r="K63" s="26">
        <f t="shared" si="6"/>
        <v>1</v>
      </c>
      <c r="L63" s="26"/>
      <c r="M63" s="26">
        <f t="shared" si="7"/>
        <v>1</v>
      </c>
    </row>
    <row r="64" spans="1:13" ht="60">
      <c r="A64" s="9">
        <v>5</v>
      </c>
      <c r="B64" s="19" t="s">
        <v>65</v>
      </c>
      <c r="C64" s="17" t="s">
        <v>69</v>
      </c>
      <c r="D64" s="18" t="s">
        <v>71</v>
      </c>
      <c r="E64" s="26">
        <v>15</v>
      </c>
      <c r="F64" s="26"/>
      <c r="G64" s="26">
        <f t="shared" si="4"/>
        <v>15</v>
      </c>
      <c r="H64" s="26">
        <v>14</v>
      </c>
      <c r="I64" s="26"/>
      <c r="J64" s="26">
        <f t="shared" si="5"/>
        <v>14</v>
      </c>
      <c r="K64" s="26">
        <f t="shared" si="6"/>
        <v>-1</v>
      </c>
      <c r="L64" s="26"/>
      <c r="M64" s="26">
        <f t="shared" si="7"/>
        <v>-1</v>
      </c>
    </row>
    <row r="65" spans="1:13" ht="48">
      <c r="A65" s="9">
        <v>6</v>
      </c>
      <c r="B65" s="19" t="s">
        <v>66</v>
      </c>
      <c r="C65" s="17" t="s">
        <v>69</v>
      </c>
      <c r="D65" s="18" t="s">
        <v>71</v>
      </c>
      <c r="E65" s="26">
        <v>14</v>
      </c>
      <c r="F65" s="26"/>
      <c r="G65" s="26">
        <f t="shared" si="4"/>
        <v>14</v>
      </c>
      <c r="H65" s="26">
        <v>9</v>
      </c>
      <c r="I65" s="26"/>
      <c r="J65" s="26">
        <f t="shared" si="5"/>
        <v>9</v>
      </c>
      <c r="K65" s="26">
        <f t="shared" si="6"/>
        <v>-5</v>
      </c>
      <c r="L65" s="26"/>
      <c r="M65" s="26">
        <f t="shared" si="7"/>
        <v>-5</v>
      </c>
    </row>
    <row r="66" spans="1:13" ht="65.25" customHeight="1">
      <c r="A66" s="9">
        <v>7</v>
      </c>
      <c r="B66" s="19" t="s">
        <v>67</v>
      </c>
      <c r="C66" s="17" t="s">
        <v>69</v>
      </c>
      <c r="D66" s="18" t="s">
        <v>71</v>
      </c>
      <c r="E66" s="26">
        <v>2</v>
      </c>
      <c r="F66" s="26"/>
      <c r="G66" s="26">
        <f t="shared" si="4"/>
        <v>2</v>
      </c>
      <c r="H66" s="26">
        <v>2</v>
      </c>
      <c r="I66" s="26"/>
      <c r="J66" s="26">
        <f t="shared" si="5"/>
        <v>2</v>
      </c>
      <c r="K66" s="26">
        <f t="shared" si="6"/>
        <v>0</v>
      </c>
      <c r="L66" s="26"/>
      <c r="M66" s="26">
        <f t="shared" si="7"/>
        <v>0</v>
      </c>
    </row>
    <row r="67" spans="1:13" ht="52.5" customHeight="1">
      <c r="A67" s="9">
        <v>8</v>
      </c>
      <c r="B67" s="19" t="s">
        <v>68</v>
      </c>
      <c r="C67" s="17" t="s">
        <v>69</v>
      </c>
      <c r="D67" s="18" t="s">
        <v>71</v>
      </c>
      <c r="E67" s="26">
        <v>2</v>
      </c>
      <c r="F67" s="26"/>
      <c r="G67" s="26">
        <f t="shared" si="4"/>
        <v>2</v>
      </c>
      <c r="H67" s="26">
        <v>2</v>
      </c>
      <c r="I67" s="26"/>
      <c r="J67" s="26">
        <f t="shared" si="5"/>
        <v>2</v>
      </c>
      <c r="K67" s="26">
        <f t="shared" si="6"/>
        <v>0</v>
      </c>
      <c r="L67" s="26"/>
      <c r="M67" s="26">
        <f t="shared" si="7"/>
        <v>0</v>
      </c>
    </row>
    <row r="68" spans="1:13" ht="45.75" customHeight="1">
      <c r="A68" s="9">
        <v>10</v>
      </c>
      <c r="B68" s="19" t="s">
        <v>115</v>
      </c>
      <c r="C68" s="17" t="s">
        <v>70</v>
      </c>
      <c r="D68" s="18" t="s">
        <v>72</v>
      </c>
      <c r="E68" s="26"/>
      <c r="F68" s="26">
        <v>48000</v>
      </c>
      <c r="G68" s="26">
        <f t="shared" si="4"/>
        <v>48000</v>
      </c>
      <c r="H68" s="26"/>
      <c r="I68" s="26">
        <v>48000</v>
      </c>
      <c r="J68" s="26">
        <f t="shared" si="5"/>
        <v>48000</v>
      </c>
      <c r="K68" s="26"/>
      <c r="L68" s="26"/>
      <c r="M68" s="26">
        <f t="shared" si="7"/>
        <v>0</v>
      </c>
    </row>
    <row r="69" spans="1:13" ht="21.75" customHeight="1">
      <c r="A69" s="68" t="s">
        <v>123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9"/>
    </row>
    <row r="70" spans="1:13" ht="19.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</row>
    <row r="71" spans="1:13" ht="12.75">
      <c r="A71" s="30">
        <v>2</v>
      </c>
      <c r="B71" s="31" t="s">
        <v>38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51">
      <c r="A72" s="9">
        <v>1</v>
      </c>
      <c r="B72" s="18" t="s">
        <v>73</v>
      </c>
      <c r="C72" s="20" t="s">
        <v>69</v>
      </c>
      <c r="D72" s="18" t="s">
        <v>71</v>
      </c>
      <c r="E72" s="26">
        <v>743</v>
      </c>
      <c r="F72" s="26"/>
      <c r="G72" s="26">
        <f>SUM(E72:F72)</f>
        <v>743</v>
      </c>
      <c r="H72" s="26">
        <v>819</v>
      </c>
      <c r="I72" s="34"/>
      <c r="J72" s="26">
        <f>SUM(H72:I72)</f>
        <v>819</v>
      </c>
      <c r="K72" s="26">
        <f>H72-E72</f>
        <v>76</v>
      </c>
      <c r="L72" s="26"/>
      <c r="M72" s="26">
        <f>SUM(K72:L72)</f>
        <v>76</v>
      </c>
    </row>
    <row r="73" spans="1:13" ht="63.75">
      <c r="A73" s="9">
        <v>2</v>
      </c>
      <c r="B73" s="18" t="s">
        <v>74</v>
      </c>
      <c r="C73" s="20" t="s">
        <v>69</v>
      </c>
      <c r="D73" s="18" t="s">
        <v>71</v>
      </c>
      <c r="E73" s="26">
        <v>213</v>
      </c>
      <c r="F73" s="26"/>
      <c r="G73" s="26">
        <f aca="true" t="shared" si="8" ref="G73:G80">SUM(E73:F73)</f>
        <v>213</v>
      </c>
      <c r="H73" s="26">
        <v>221</v>
      </c>
      <c r="I73" s="34"/>
      <c r="J73" s="26">
        <f aca="true" t="shared" si="9" ref="J73:J80">SUM(H73:I73)</f>
        <v>221</v>
      </c>
      <c r="K73" s="26">
        <f aca="true" t="shared" si="10" ref="K73:K79">H73-E73</f>
        <v>8</v>
      </c>
      <c r="L73" s="26"/>
      <c r="M73" s="26">
        <f aca="true" t="shared" si="11" ref="M73:M80">SUM(K73:L73)</f>
        <v>8</v>
      </c>
    </row>
    <row r="74" spans="1:13" ht="67.5" customHeight="1">
      <c r="A74" s="9">
        <v>3</v>
      </c>
      <c r="B74" s="18" t="s">
        <v>75</v>
      </c>
      <c r="C74" s="20" t="s">
        <v>69</v>
      </c>
      <c r="D74" s="18" t="s">
        <v>71</v>
      </c>
      <c r="E74" s="26">
        <v>2729</v>
      </c>
      <c r="F74" s="26"/>
      <c r="G74" s="26">
        <f t="shared" si="8"/>
        <v>2729</v>
      </c>
      <c r="H74" s="26">
        <v>2917</v>
      </c>
      <c r="I74" s="34"/>
      <c r="J74" s="26">
        <f t="shared" si="9"/>
        <v>2917</v>
      </c>
      <c r="K74" s="26">
        <f t="shared" si="10"/>
        <v>188</v>
      </c>
      <c r="L74" s="26"/>
      <c r="M74" s="26">
        <f t="shared" si="11"/>
        <v>188</v>
      </c>
    </row>
    <row r="75" spans="1:13" ht="54" customHeight="1">
      <c r="A75" s="9">
        <v>4</v>
      </c>
      <c r="B75" s="18" t="s">
        <v>76</v>
      </c>
      <c r="C75" s="20" t="s">
        <v>81</v>
      </c>
      <c r="D75" s="18" t="s">
        <v>71</v>
      </c>
      <c r="E75" s="26">
        <v>161</v>
      </c>
      <c r="F75" s="26"/>
      <c r="G75" s="26">
        <f t="shared" si="8"/>
        <v>161</v>
      </c>
      <c r="H75" s="26">
        <v>188</v>
      </c>
      <c r="I75" s="34"/>
      <c r="J75" s="26">
        <f t="shared" si="9"/>
        <v>188</v>
      </c>
      <c r="K75" s="26">
        <f t="shared" si="10"/>
        <v>27</v>
      </c>
      <c r="L75" s="26"/>
      <c r="M75" s="26">
        <f t="shared" si="11"/>
        <v>27</v>
      </c>
    </row>
    <row r="76" spans="1:13" ht="69.75" customHeight="1">
      <c r="A76" s="9">
        <v>5</v>
      </c>
      <c r="B76" s="18" t="s">
        <v>77</v>
      </c>
      <c r="C76" s="20" t="s">
        <v>69</v>
      </c>
      <c r="D76" s="18" t="s">
        <v>71</v>
      </c>
      <c r="E76" s="26">
        <v>910</v>
      </c>
      <c r="F76" s="26"/>
      <c r="G76" s="26">
        <f t="shared" si="8"/>
        <v>910</v>
      </c>
      <c r="H76" s="26">
        <v>900</v>
      </c>
      <c r="I76" s="34"/>
      <c r="J76" s="26">
        <f t="shared" si="9"/>
        <v>900</v>
      </c>
      <c r="K76" s="26">
        <f t="shared" si="10"/>
        <v>-10</v>
      </c>
      <c r="L76" s="26"/>
      <c r="M76" s="26">
        <f t="shared" si="11"/>
        <v>-10</v>
      </c>
    </row>
    <row r="77" spans="1:14" ht="63.75">
      <c r="A77" s="9">
        <v>6</v>
      </c>
      <c r="B77" s="18" t="s">
        <v>78</v>
      </c>
      <c r="C77" s="20" t="s">
        <v>81</v>
      </c>
      <c r="D77" s="18" t="s">
        <v>71</v>
      </c>
      <c r="E77" s="26">
        <v>43</v>
      </c>
      <c r="F77" s="26"/>
      <c r="G77" s="26">
        <f t="shared" si="8"/>
        <v>43</v>
      </c>
      <c r="H77" s="26">
        <v>35</v>
      </c>
      <c r="I77" s="34"/>
      <c r="J77" s="26">
        <f t="shared" si="9"/>
        <v>35</v>
      </c>
      <c r="K77" s="26">
        <f t="shared" si="10"/>
        <v>-8</v>
      </c>
      <c r="L77" s="26"/>
      <c r="M77" s="26">
        <f t="shared" si="11"/>
        <v>-8</v>
      </c>
      <c r="N77" s="38"/>
    </row>
    <row r="78" spans="1:13" ht="63.75">
      <c r="A78" s="9">
        <v>7</v>
      </c>
      <c r="B78" s="18" t="s">
        <v>79</v>
      </c>
      <c r="C78" s="20" t="s">
        <v>69</v>
      </c>
      <c r="D78" s="18" t="s">
        <v>71</v>
      </c>
      <c r="E78" s="26">
        <v>44</v>
      </c>
      <c r="F78" s="26"/>
      <c r="G78" s="26">
        <f t="shared" si="8"/>
        <v>44</v>
      </c>
      <c r="H78" s="26">
        <v>44</v>
      </c>
      <c r="I78" s="34"/>
      <c r="J78" s="26">
        <f t="shared" si="9"/>
        <v>44</v>
      </c>
      <c r="K78" s="26">
        <f t="shared" si="10"/>
        <v>0</v>
      </c>
      <c r="L78" s="26"/>
      <c r="M78" s="26">
        <f t="shared" si="11"/>
        <v>0</v>
      </c>
    </row>
    <row r="79" spans="1:14" ht="51">
      <c r="A79" s="9">
        <v>8</v>
      </c>
      <c r="B79" s="18" t="s">
        <v>80</v>
      </c>
      <c r="C79" s="20" t="s">
        <v>81</v>
      </c>
      <c r="D79" s="18" t="s">
        <v>71</v>
      </c>
      <c r="E79" s="26">
        <v>8</v>
      </c>
      <c r="F79" s="26"/>
      <c r="G79" s="26">
        <f t="shared" si="8"/>
        <v>8</v>
      </c>
      <c r="H79" s="26">
        <v>3</v>
      </c>
      <c r="I79" s="34"/>
      <c r="J79" s="26">
        <f t="shared" si="9"/>
        <v>3</v>
      </c>
      <c r="K79" s="26">
        <f t="shared" si="10"/>
        <v>-5</v>
      </c>
      <c r="L79" s="26"/>
      <c r="M79" s="26">
        <f t="shared" si="11"/>
        <v>-5</v>
      </c>
      <c r="N79" s="38"/>
    </row>
    <row r="80" spans="1:13" ht="38.25">
      <c r="A80" s="9">
        <v>10</v>
      </c>
      <c r="B80" s="18" t="s">
        <v>116</v>
      </c>
      <c r="C80" s="20" t="s">
        <v>69</v>
      </c>
      <c r="D80" s="18" t="s">
        <v>39</v>
      </c>
      <c r="E80" s="26"/>
      <c r="F80" s="26">
        <v>1</v>
      </c>
      <c r="G80" s="26">
        <f t="shared" si="8"/>
        <v>1</v>
      </c>
      <c r="H80" s="34"/>
      <c r="I80" s="26">
        <v>1</v>
      </c>
      <c r="J80" s="26">
        <f t="shared" si="9"/>
        <v>1</v>
      </c>
      <c r="K80" s="26"/>
      <c r="L80" s="26">
        <v>0</v>
      </c>
      <c r="M80" s="26">
        <f t="shared" si="11"/>
        <v>0</v>
      </c>
    </row>
    <row r="81" spans="1:13" ht="12.75">
      <c r="A81" s="11"/>
      <c r="B81" s="16"/>
      <c r="C81" s="39"/>
      <c r="D81" s="16"/>
      <c r="E81" s="40"/>
      <c r="F81" s="40"/>
      <c r="G81" s="40"/>
      <c r="H81" s="41"/>
      <c r="I81" s="40"/>
      <c r="J81" s="40"/>
      <c r="K81" s="40"/>
      <c r="L81" s="40"/>
      <c r="M81" s="42"/>
    </row>
    <row r="82" spans="1:13" ht="13.5" customHeight="1">
      <c r="A82" s="47" t="s">
        <v>137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8"/>
    </row>
    <row r="83" spans="1:13" ht="18.75" customHeight="1">
      <c r="A83" s="47" t="s">
        <v>126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8"/>
    </row>
    <row r="84" spans="1:13" ht="15.75" customHeight="1">
      <c r="A84" s="30">
        <v>3</v>
      </c>
      <c r="B84" s="31" t="s">
        <v>40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90">
      <c r="A85" s="9">
        <v>1</v>
      </c>
      <c r="B85" s="18" t="s">
        <v>82</v>
      </c>
      <c r="C85" s="20" t="s">
        <v>70</v>
      </c>
      <c r="D85" s="21" t="s">
        <v>91</v>
      </c>
      <c r="E85" s="26">
        <v>105.65</v>
      </c>
      <c r="F85" s="26"/>
      <c r="G85" s="26">
        <f>SUM(E85:F85)</f>
        <v>105.65</v>
      </c>
      <c r="H85" s="35">
        <f aca="true" t="shared" si="12" ref="H85:H92">H33/H72</f>
        <v>75.97069597069597</v>
      </c>
      <c r="I85" s="26"/>
      <c r="J85" s="35">
        <f>SUM(H85:I85)</f>
        <v>75.97069597069597</v>
      </c>
      <c r="K85" s="35">
        <f>H85-E85</f>
        <v>-29.679304029304035</v>
      </c>
      <c r="L85" s="26"/>
      <c r="M85" s="35">
        <f>SUM(K85:L85)</f>
        <v>-29.679304029304035</v>
      </c>
    </row>
    <row r="86" spans="1:13" ht="90">
      <c r="A86" s="9">
        <v>2</v>
      </c>
      <c r="B86" s="18" t="s">
        <v>83</v>
      </c>
      <c r="C86" s="20" t="s">
        <v>70</v>
      </c>
      <c r="D86" s="21" t="s">
        <v>92</v>
      </c>
      <c r="E86" s="26">
        <v>99.15</v>
      </c>
      <c r="F86" s="26"/>
      <c r="G86" s="26">
        <f aca="true" t="shared" si="13" ref="G86:G93">SUM(E86:F86)</f>
        <v>99.15</v>
      </c>
      <c r="H86" s="35">
        <f t="shared" si="12"/>
        <v>103.4841628959276</v>
      </c>
      <c r="I86" s="26"/>
      <c r="J86" s="35">
        <f aca="true" t="shared" si="14" ref="J86:J93">SUM(H86:I86)</f>
        <v>103.4841628959276</v>
      </c>
      <c r="K86" s="35">
        <f aca="true" t="shared" si="15" ref="K86:K92">H86-E86</f>
        <v>4.334162895927591</v>
      </c>
      <c r="L86" s="26"/>
      <c r="M86" s="35">
        <f aca="true" t="shared" si="16" ref="M86:M93">SUM(K86:L86)</f>
        <v>4.334162895927591</v>
      </c>
    </row>
    <row r="87" spans="1:13" ht="90">
      <c r="A87" s="9">
        <v>3</v>
      </c>
      <c r="B87" s="18" t="s">
        <v>84</v>
      </c>
      <c r="C87" s="20" t="s">
        <v>70</v>
      </c>
      <c r="D87" s="21" t="s">
        <v>93</v>
      </c>
      <c r="E87" s="26">
        <v>154.39</v>
      </c>
      <c r="F87" s="26"/>
      <c r="G87" s="26">
        <f t="shared" si="13"/>
        <v>154.39</v>
      </c>
      <c r="H87" s="35">
        <f t="shared" si="12"/>
        <v>144.02811107302023</v>
      </c>
      <c r="I87" s="26"/>
      <c r="J87" s="35">
        <f t="shared" si="14"/>
        <v>144.02811107302023</v>
      </c>
      <c r="K87" s="35">
        <f t="shared" si="15"/>
        <v>-10.36188892697976</v>
      </c>
      <c r="L87" s="26"/>
      <c r="M87" s="35">
        <f t="shared" si="16"/>
        <v>-10.36188892697976</v>
      </c>
    </row>
    <row r="88" spans="1:13" ht="96" customHeight="1">
      <c r="A88" s="9">
        <v>4</v>
      </c>
      <c r="B88" s="18" t="s">
        <v>85</v>
      </c>
      <c r="C88" s="20" t="s">
        <v>70</v>
      </c>
      <c r="D88" s="21" t="s">
        <v>94</v>
      </c>
      <c r="E88" s="26">
        <v>75.53</v>
      </c>
      <c r="F88" s="26"/>
      <c r="G88" s="26">
        <f t="shared" si="13"/>
        <v>75.53</v>
      </c>
      <c r="H88" s="35">
        <f t="shared" si="12"/>
        <v>70.1063829787234</v>
      </c>
      <c r="I88" s="26"/>
      <c r="J88" s="35">
        <f t="shared" si="14"/>
        <v>70.1063829787234</v>
      </c>
      <c r="K88" s="35">
        <f t="shared" si="15"/>
        <v>-5.423617021276598</v>
      </c>
      <c r="L88" s="26"/>
      <c r="M88" s="35">
        <f t="shared" si="16"/>
        <v>-5.423617021276598</v>
      </c>
    </row>
    <row r="89" spans="1:13" ht="90">
      <c r="A89" s="9">
        <v>5</v>
      </c>
      <c r="B89" s="18" t="s">
        <v>86</v>
      </c>
      <c r="C89" s="20" t="s">
        <v>70</v>
      </c>
      <c r="D89" s="21" t="s">
        <v>95</v>
      </c>
      <c r="E89" s="26">
        <v>64.57</v>
      </c>
      <c r="F89" s="26"/>
      <c r="G89" s="26">
        <f t="shared" si="13"/>
        <v>64.57</v>
      </c>
      <c r="H89" s="35">
        <f t="shared" si="12"/>
        <v>84.13333333333334</v>
      </c>
      <c r="I89" s="26"/>
      <c r="J89" s="35">
        <f t="shared" si="14"/>
        <v>84.13333333333334</v>
      </c>
      <c r="K89" s="35">
        <f t="shared" si="15"/>
        <v>19.563333333333347</v>
      </c>
      <c r="L89" s="26"/>
      <c r="M89" s="35">
        <f t="shared" si="16"/>
        <v>19.563333333333347</v>
      </c>
    </row>
    <row r="90" spans="1:13" ht="90">
      <c r="A90" s="9">
        <v>6</v>
      </c>
      <c r="B90" s="18" t="s">
        <v>87</v>
      </c>
      <c r="C90" s="20" t="s">
        <v>70</v>
      </c>
      <c r="D90" s="21" t="s">
        <v>96</v>
      </c>
      <c r="E90" s="26">
        <v>976.74</v>
      </c>
      <c r="F90" s="26"/>
      <c r="G90" s="26">
        <f t="shared" si="13"/>
        <v>976.74</v>
      </c>
      <c r="H90" s="36">
        <f t="shared" si="12"/>
        <v>1080.283142857143</v>
      </c>
      <c r="I90" s="26"/>
      <c r="J90" s="35">
        <f t="shared" si="14"/>
        <v>1080.283142857143</v>
      </c>
      <c r="K90" s="35">
        <f t="shared" si="15"/>
        <v>103.54314285714304</v>
      </c>
      <c r="L90" s="26"/>
      <c r="M90" s="35">
        <f t="shared" si="16"/>
        <v>103.54314285714304</v>
      </c>
    </row>
    <row r="91" spans="1:13" ht="90">
      <c r="A91" s="9">
        <v>7</v>
      </c>
      <c r="B91" s="18" t="s">
        <v>88</v>
      </c>
      <c r="C91" s="20" t="s">
        <v>70</v>
      </c>
      <c r="D91" s="21" t="s">
        <v>97</v>
      </c>
      <c r="E91" s="26">
        <v>838.36</v>
      </c>
      <c r="F91" s="26"/>
      <c r="G91" s="26">
        <f t="shared" si="13"/>
        <v>838.36</v>
      </c>
      <c r="H91" s="35">
        <f t="shared" si="12"/>
        <v>838.3686363636364</v>
      </c>
      <c r="I91" s="26"/>
      <c r="J91" s="35">
        <f t="shared" si="14"/>
        <v>838.3686363636364</v>
      </c>
      <c r="K91" s="35">
        <f t="shared" si="15"/>
        <v>0.008636363636355782</v>
      </c>
      <c r="L91" s="26"/>
      <c r="M91" s="35">
        <f t="shared" si="16"/>
        <v>0.008636363636355782</v>
      </c>
    </row>
    <row r="92" spans="1:13" ht="90">
      <c r="A92" s="9">
        <v>8</v>
      </c>
      <c r="B92" s="18" t="s">
        <v>89</v>
      </c>
      <c r="C92" s="20" t="s">
        <v>70</v>
      </c>
      <c r="D92" s="21" t="s">
        <v>98</v>
      </c>
      <c r="E92" s="26">
        <v>5817.75</v>
      </c>
      <c r="F92" s="26"/>
      <c r="G92" s="26">
        <f t="shared" si="13"/>
        <v>5817.75</v>
      </c>
      <c r="H92" s="36">
        <f t="shared" si="12"/>
        <v>15513.926666666666</v>
      </c>
      <c r="I92" s="26"/>
      <c r="J92" s="35">
        <f t="shared" si="14"/>
        <v>15513.926666666666</v>
      </c>
      <c r="K92" s="35">
        <f t="shared" si="15"/>
        <v>9696.176666666666</v>
      </c>
      <c r="L92" s="26"/>
      <c r="M92" s="35">
        <f t="shared" si="16"/>
        <v>9696.176666666666</v>
      </c>
    </row>
    <row r="93" spans="1:13" ht="59.25" customHeight="1">
      <c r="A93" s="9">
        <v>9</v>
      </c>
      <c r="B93" s="18" t="s">
        <v>90</v>
      </c>
      <c r="C93" s="20" t="s">
        <v>70</v>
      </c>
      <c r="D93" s="21" t="s">
        <v>99</v>
      </c>
      <c r="E93" s="34"/>
      <c r="F93" s="26">
        <v>48000</v>
      </c>
      <c r="G93" s="26">
        <f t="shared" si="13"/>
        <v>48000</v>
      </c>
      <c r="H93" s="34"/>
      <c r="I93" s="26">
        <v>48000</v>
      </c>
      <c r="J93" s="35">
        <f t="shared" si="14"/>
        <v>48000</v>
      </c>
      <c r="K93" s="26"/>
      <c r="L93" s="26"/>
      <c r="M93" s="35">
        <f t="shared" si="16"/>
        <v>0</v>
      </c>
    </row>
    <row r="94" spans="1:13" ht="15" customHeight="1">
      <c r="A94" s="47" t="s">
        <v>133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8"/>
    </row>
    <row r="95" spans="1:13" ht="15" customHeight="1">
      <c r="A95" s="47" t="s">
        <v>134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8"/>
    </row>
    <row r="96" spans="1:13" ht="13.5" customHeight="1">
      <c r="A96" s="47" t="s">
        <v>124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8"/>
    </row>
    <row r="97" spans="1:13" ht="31.5" customHeight="1">
      <c r="A97" s="47" t="s">
        <v>135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8"/>
    </row>
    <row r="98" spans="1:13" ht="31.5" customHeight="1">
      <c r="A98" s="47" t="s">
        <v>138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</row>
    <row r="99" spans="1:13" ht="18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</row>
    <row r="100" spans="1:13" ht="12.75">
      <c r="A100" s="30">
        <v>4</v>
      </c>
      <c r="B100" s="31" t="s">
        <v>41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03.5" customHeight="1">
      <c r="A101" s="9">
        <v>1</v>
      </c>
      <c r="B101" s="18" t="s">
        <v>100</v>
      </c>
      <c r="C101" s="20" t="s">
        <v>112</v>
      </c>
      <c r="D101" s="21" t="s">
        <v>127</v>
      </c>
      <c r="E101" s="26">
        <v>-74.52</v>
      </c>
      <c r="F101" s="26"/>
      <c r="G101" s="26">
        <f>SUM(E101:F101)</f>
        <v>-74.52</v>
      </c>
      <c r="H101" s="36">
        <f>(434/2963*100)-100</f>
        <v>-85.35268309146136</v>
      </c>
      <c r="I101" s="34"/>
      <c r="J101" s="36">
        <f>H101</f>
        <v>-85.35268309146136</v>
      </c>
      <c r="K101" s="36">
        <f>H101-E101</f>
        <v>-10.832683091461362</v>
      </c>
      <c r="L101" s="26"/>
      <c r="M101" s="36">
        <f>K101</f>
        <v>-10.832683091461362</v>
      </c>
    </row>
    <row r="102" spans="1:13" ht="83.25" customHeight="1">
      <c r="A102" s="9">
        <v>2</v>
      </c>
      <c r="B102" s="18" t="s">
        <v>101</v>
      </c>
      <c r="C102" s="20" t="s">
        <v>112</v>
      </c>
      <c r="D102" s="21" t="s">
        <v>113</v>
      </c>
      <c r="E102" s="26">
        <v>-86.54</v>
      </c>
      <c r="F102" s="26"/>
      <c r="G102" s="26">
        <f aca="true" t="shared" si="17" ref="G102:G113">SUM(E102:F102)</f>
        <v>-86.54</v>
      </c>
      <c r="H102" s="36">
        <f>(240/1270*100)-100</f>
        <v>-81.10236220472441</v>
      </c>
      <c r="I102" s="34"/>
      <c r="J102" s="36">
        <f aca="true" t="shared" si="18" ref="J102:J112">H102</f>
        <v>-81.10236220472441</v>
      </c>
      <c r="K102" s="36">
        <f>H102-E102</f>
        <v>5.437637795275592</v>
      </c>
      <c r="L102" s="26"/>
      <c r="M102" s="36">
        <f aca="true" t="shared" si="19" ref="M102:M112">K102</f>
        <v>5.437637795275592</v>
      </c>
    </row>
    <row r="103" spans="1:13" ht="80.25" customHeight="1">
      <c r="A103" s="9">
        <v>3</v>
      </c>
      <c r="B103" s="18" t="s">
        <v>102</v>
      </c>
      <c r="C103" s="20" t="s">
        <v>112</v>
      </c>
      <c r="D103" s="21" t="s">
        <v>128</v>
      </c>
      <c r="E103" s="26">
        <v>-42.86</v>
      </c>
      <c r="F103" s="26"/>
      <c r="G103" s="26">
        <f t="shared" si="17"/>
        <v>-42.86</v>
      </c>
      <c r="H103" s="35">
        <f>(4/7*100)-100</f>
        <v>-42.85714285714286</v>
      </c>
      <c r="I103" s="34"/>
      <c r="J103" s="35">
        <f t="shared" si="18"/>
        <v>-42.85714285714286</v>
      </c>
      <c r="K103" s="36">
        <f>H103-E103</f>
        <v>0.0028571428571382285</v>
      </c>
      <c r="L103" s="26"/>
      <c r="M103" s="36">
        <f t="shared" si="19"/>
        <v>0.0028571428571382285</v>
      </c>
    </row>
    <row r="104" spans="1:13" ht="79.5" customHeight="1">
      <c r="A104" s="9">
        <v>4</v>
      </c>
      <c r="B104" s="18" t="s">
        <v>103</v>
      </c>
      <c r="C104" s="20" t="s">
        <v>112</v>
      </c>
      <c r="D104" s="21" t="s">
        <v>129</v>
      </c>
      <c r="E104" s="26">
        <v>9.52</v>
      </c>
      <c r="F104" s="26"/>
      <c r="G104" s="26">
        <f t="shared" si="17"/>
        <v>9.52</v>
      </c>
      <c r="H104" s="36">
        <f>(24/21*100)-100</f>
        <v>14.285714285714278</v>
      </c>
      <c r="I104" s="34"/>
      <c r="J104" s="36">
        <f t="shared" si="18"/>
        <v>14.285714285714278</v>
      </c>
      <c r="K104" s="36">
        <f aca="true" t="shared" si="20" ref="K104:K112">H104-E104</f>
        <v>4.765714285714278</v>
      </c>
      <c r="L104" s="26"/>
      <c r="M104" s="36">
        <f t="shared" si="19"/>
        <v>4.765714285714278</v>
      </c>
    </row>
    <row r="105" spans="1:13" ht="94.5" customHeight="1">
      <c r="A105" s="9">
        <v>5</v>
      </c>
      <c r="B105" s="18" t="s">
        <v>104</v>
      </c>
      <c r="C105" s="20" t="s">
        <v>112</v>
      </c>
      <c r="D105" s="21" t="s">
        <v>113</v>
      </c>
      <c r="E105" s="26">
        <v>-2.04</v>
      </c>
      <c r="F105" s="26"/>
      <c r="G105" s="26">
        <f t="shared" si="17"/>
        <v>-2.04</v>
      </c>
      <c r="H105" s="36">
        <f>(38/49*100)-100</f>
        <v>-22.448979591836732</v>
      </c>
      <c r="I105" s="34"/>
      <c r="J105" s="36">
        <f t="shared" si="18"/>
        <v>-22.448979591836732</v>
      </c>
      <c r="K105" s="36">
        <f t="shared" si="20"/>
        <v>-20.408979591836733</v>
      </c>
      <c r="L105" s="26"/>
      <c r="M105" s="36">
        <f t="shared" si="19"/>
        <v>-20.408979591836733</v>
      </c>
    </row>
    <row r="106" spans="1:13" ht="69" customHeight="1">
      <c r="A106" s="9">
        <v>6</v>
      </c>
      <c r="B106" s="18" t="s">
        <v>105</v>
      </c>
      <c r="C106" s="20" t="s">
        <v>81</v>
      </c>
      <c r="D106" s="21" t="s">
        <v>130</v>
      </c>
      <c r="E106" s="26">
        <v>48</v>
      </c>
      <c r="F106" s="26"/>
      <c r="G106" s="26">
        <f t="shared" si="17"/>
        <v>48</v>
      </c>
      <c r="H106" s="26">
        <v>38</v>
      </c>
      <c r="I106" s="34"/>
      <c r="J106" s="36">
        <f t="shared" si="18"/>
        <v>38</v>
      </c>
      <c r="K106" s="36">
        <f t="shared" si="20"/>
        <v>-10</v>
      </c>
      <c r="L106" s="26"/>
      <c r="M106" s="36">
        <f t="shared" si="19"/>
        <v>-10</v>
      </c>
    </row>
    <row r="107" spans="1:13" ht="82.5" customHeight="1">
      <c r="A107" s="9">
        <v>7</v>
      </c>
      <c r="B107" s="18" t="s">
        <v>106</v>
      </c>
      <c r="C107" s="20" t="s">
        <v>112</v>
      </c>
      <c r="D107" s="21" t="s">
        <v>131</v>
      </c>
      <c r="E107" s="26">
        <v>0</v>
      </c>
      <c r="F107" s="26"/>
      <c r="G107" s="26">
        <f t="shared" si="17"/>
        <v>0</v>
      </c>
      <c r="H107" s="36">
        <f>(14/15*100)-100</f>
        <v>-6.666666666666671</v>
      </c>
      <c r="I107" s="34"/>
      <c r="J107" s="36">
        <f t="shared" si="18"/>
        <v>-6.666666666666671</v>
      </c>
      <c r="K107" s="36">
        <f t="shared" si="20"/>
        <v>-6.666666666666671</v>
      </c>
      <c r="L107" s="26"/>
      <c r="M107" s="36">
        <f t="shared" si="19"/>
        <v>-6.666666666666671</v>
      </c>
    </row>
    <row r="108" spans="1:13" ht="89.25">
      <c r="A108" s="9">
        <v>8</v>
      </c>
      <c r="B108" s="18" t="s">
        <v>107</v>
      </c>
      <c r="C108" s="20" t="s">
        <v>112</v>
      </c>
      <c r="D108" s="21" t="s">
        <v>113</v>
      </c>
      <c r="E108" s="26">
        <v>-33.33</v>
      </c>
      <c r="F108" s="26"/>
      <c r="G108" s="26">
        <f t="shared" si="17"/>
        <v>-33.33</v>
      </c>
      <c r="H108" s="35">
        <f>(28/15*100)-100</f>
        <v>86.66666666666666</v>
      </c>
      <c r="I108" s="34"/>
      <c r="J108" s="36">
        <f t="shared" si="18"/>
        <v>86.66666666666666</v>
      </c>
      <c r="K108" s="36">
        <f t="shared" si="20"/>
        <v>119.99666666666666</v>
      </c>
      <c r="L108" s="26"/>
      <c r="M108" s="36">
        <f t="shared" si="19"/>
        <v>119.99666666666666</v>
      </c>
    </row>
    <row r="109" spans="1:13" ht="83.25" customHeight="1">
      <c r="A109" s="9">
        <v>9</v>
      </c>
      <c r="B109" s="18" t="s">
        <v>108</v>
      </c>
      <c r="C109" s="20" t="s">
        <v>81</v>
      </c>
      <c r="D109" s="21" t="s">
        <v>118</v>
      </c>
      <c r="E109" s="26">
        <v>10</v>
      </c>
      <c r="F109" s="26"/>
      <c r="G109" s="26">
        <f t="shared" si="17"/>
        <v>10</v>
      </c>
      <c r="H109" s="26">
        <v>28</v>
      </c>
      <c r="I109" s="34"/>
      <c r="J109" s="36">
        <f t="shared" si="18"/>
        <v>28</v>
      </c>
      <c r="K109" s="36">
        <f t="shared" si="20"/>
        <v>18</v>
      </c>
      <c r="L109" s="26"/>
      <c r="M109" s="36">
        <f t="shared" si="19"/>
        <v>18</v>
      </c>
    </row>
    <row r="110" spans="1:13" ht="78.75">
      <c r="A110" s="9">
        <v>10</v>
      </c>
      <c r="B110" s="18" t="s">
        <v>109</v>
      </c>
      <c r="C110" s="20" t="s">
        <v>112</v>
      </c>
      <c r="D110" s="21" t="s">
        <v>132</v>
      </c>
      <c r="E110" s="26">
        <v>-33.33</v>
      </c>
      <c r="F110" s="26"/>
      <c r="G110" s="26">
        <f t="shared" si="17"/>
        <v>-33.33</v>
      </c>
      <c r="H110" s="35">
        <f>(2/3*100)-100</f>
        <v>-33.33333333333334</v>
      </c>
      <c r="I110" s="34"/>
      <c r="J110" s="36">
        <f t="shared" si="18"/>
        <v>-33.33333333333334</v>
      </c>
      <c r="K110" s="36">
        <f t="shared" si="20"/>
        <v>-0.0033333333333445125</v>
      </c>
      <c r="L110" s="26"/>
      <c r="M110" s="36">
        <f t="shared" si="19"/>
        <v>-0.0033333333333445125</v>
      </c>
    </row>
    <row r="111" spans="1:13" ht="89.25">
      <c r="A111" s="9">
        <v>11</v>
      </c>
      <c r="B111" s="18" t="s">
        <v>110</v>
      </c>
      <c r="C111" s="20" t="s">
        <v>112</v>
      </c>
      <c r="D111" s="21" t="s">
        <v>113</v>
      </c>
      <c r="E111" s="26">
        <v>-100</v>
      </c>
      <c r="F111" s="26"/>
      <c r="G111" s="26">
        <f t="shared" si="17"/>
        <v>-100</v>
      </c>
      <c r="H111" s="26">
        <f>(0/7*100)-100</f>
        <v>-100</v>
      </c>
      <c r="I111" s="34"/>
      <c r="J111" s="36">
        <f t="shared" si="18"/>
        <v>-100</v>
      </c>
      <c r="K111" s="36">
        <f t="shared" si="20"/>
        <v>0</v>
      </c>
      <c r="L111" s="26"/>
      <c r="M111" s="36">
        <f t="shared" si="19"/>
        <v>0</v>
      </c>
    </row>
    <row r="112" spans="1:13" ht="69" customHeight="1">
      <c r="A112" s="9">
        <v>12</v>
      </c>
      <c r="B112" s="18" t="s">
        <v>111</v>
      </c>
      <c r="C112" s="20" t="s">
        <v>81</v>
      </c>
      <c r="D112" s="21" t="s">
        <v>119</v>
      </c>
      <c r="E112" s="26">
        <v>0</v>
      </c>
      <c r="F112" s="26"/>
      <c r="G112" s="26">
        <f t="shared" si="17"/>
        <v>0</v>
      </c>
      <c r="H112" s="26">
        <v>0</v>
      </c>
      <c r="I112" s="34"/>
      <c r="J112" s="36">
        <f t="shared" si="18"/>
        <v>0</v>
      </c>
      <c r="K112" s="36">
        <f t="shared" si="20"/>
        <v>0</v>
      </c>
      <c r="L112" s="26"/>
      <c r="M112" s="36">
        <f t="shared" si="19"/>
        <v>0</v>
      </c>
    </row>
    <row r="113" spans="1:13" ht="65.25" customHeight="1">
      <c r="A113" s="9">
        <v>13</v>
      </c>
      <c r="B113" s="18" t="s">
        <v>117</v>
      </c>
      <c r="C113" s="20" t="s">
        <v>112</v>
      </c>
      <c r="D113" s="21" t="s">
        <v>114</v>
      </c>
      <c r="E113" s="26"/>
      <c r="F113" s="26">
        <v>100</v>
      </c>
      <c r="G113" s="26">
        <f t="shared" si="17"/>
        <v>100</v>
      </c>
      <c r="H113" s="34"/>
      <c r="I113" s="26">
        <v>100</v>
      </c>
      <c r="J113" s="26">
        <v>100</v>
      </c>
      <c r="K113" s="36"/>
      <c r="L113" s="26">
        <v>0</v>
      </c>
      <c r="M113" s="36">
        <f>SUM(K113:L113)</f>
        <v>0</v>
      </c>
    </row>
    <row r="114" spans="1:13" ht="43.5" customHeight="1">
      <c r="A114" s="70" t="s">
        <v>125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2"/>
    </row>
    <row r="115" spans="1:13" ht="12.75">
      <c r="A115" s="70" t="s">
        <v>120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2"/>
    </row>
    <row r="116" ht="12.75">
      <c r="A116" s="8"/>
    </row>
    <row r="117" spans="1:5" ht="19.5" customHeight="1">
      <c r="A117" s="28" t="s">
        <v>42</v>
      </c>
      <c r="B117" s="28"/>
      <c r="C117" s="28"/>
      <c r="D117" s="28"/>
      <c r="E117" s="29"/>
    </row>
    <row r="118" spans="1:13" ht="42.75" customHeight="1">
      <c r="A118" s="75" t="s">
        <v>121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4" ht="19.5" customHeight="1">
      <c r="A119" s="13" t="s">
        <v>43</v>
      </c>
      <c r="B119" s="13"/>
      <c r="C119" s="13"/>
      <c r="D119" s="13"/>
    </row>
    <row r="120" spans="1:5" ht="12.75">
      <c r="A120" s="75" t="s">
        <v>44</v>
      </c>
      <c r="B120" s="75"/>
      <c r="C120" s="75"/>
      <c r="D120" s="75"/>
      <c r="E120" s="75"/>
    </row>
    <row r="121" spans="1:13" ht="12.75">
      <c r="A121" s="75"/>
      <c r="B121" s="75"/>
      <c r="C121" s="75"/>
      <c r="D121" s="75"/>
      <c r="E121" s="75"/>
      <c r="G121" s="76"/>
      <c r="H121" s="76"/>
      <c r="J121" s="77" t="s">
        <v>45</v>
      </c>
      <c r="K121" s="77"/>
      <c r="L121" s="77"/>
      <c r="M121" s="77"/>
    </row>
    <row r="122" spans="1:13" ht="15.75" customHeight="1">
      <c r="A122" s="14"/>
      <c r="B122" s="14"/>
      <c r="C122" s="14"/>
      <c r="D122" s="14"/>
      <c r="E122" s="14"/>
      <c r="J122" s="56" t="s">
        <v>46</v>
      </c>
      <c r="K122" s="56"/>
      <c r="L122" s="56"/>
      <c r="M122" s="56"/>
    </row>
    <row r="123" spans="1:13" ht="18.75" customHeight="1">
      <c r="A123" s="75" t="s">
        <v>47</v>
      </c>
      <c r="B123" s="75"/>
      <c r="C123" s="75"/>
      <c r="D123" s="75"/>
      <c r="E123" s="75"/>
      <c r="G123" s="76"/>
      <c r="H123" s="76"/>
      <c r="J123" s="77" t="s">
        <v>48</v>
      </c>
      <c r="K123" s="77"/>
      <c r="L123" s="77"/>
      <c r="M123" s="77"/>
    </row>
    <row r="124" spans="1:13" ht="15.75" customHeight="1">
      <c r="A124" s="15"/>
      <c r="B124" s="15"/>
      <c r="C124" s="15"/>
      <c r="D124" s="15"/>
      <c r="E124" s="15"/>
      <c r="J124" s="56" t="s">
        <v>46</v>
      </c>
      <c r="K124" s="56"/>
      <c r="L124" s="56"/>
      <c r="M124" s="56"/>
    </row>
    <row r="127" ht="15.75">
      <c r="H127" s="27"/>
    </row>
  </sheetData>
  <sheetProtection/>
  <mergeCells count="77">
    <mergeCell ref="A120:E121"/>
    <mergeCell ref="G121:H121"/>
    <mergeCell ref="J121:M121"/>
    <mergeCell ref="A118:M118"/>
    <mergeCell ref="J124:M124"/>
    <mergeCell ref="J122:M122"/>
    <mergeCell ref="A123:E123"/>
    <mergeCell ref="G123:H123"/>
    <mergeCell ref="J123:M123"/>
    <mergeCell ref="E56:G56"/>
    <mergeCell ref="H56:J56"/>
    <mergeCell ref="K56:M56"/>
    <mergeCell ref="A69:M69"/>
    <mergeCell ref="A114:M114"/>
    <mergeCell ref="A115:M115"/>
    <mergeCell ref="A99:M99"/>
    <mergeCell ref="A98:M98"/>
    <mergeCell ref="B51:D51"/>
    <mergeCell ref="B52:D52"/>
    <mergeCell ref="A56:A57"/>
    <mergeCell ref="B56:B57"/>
    <mergeCell ref="C56:C57"/>
    <mergeCell ref="D56:D57"/>
    <mergeCell ref="B43:D43"/>
    <mergeCell ref="A44:M44"/>
    <mergeCell ref="A46:M46"/>
    <mergeCell ref="A49:A50"/>
    <mergeCell ref="B49:D50"/>
    <mergeCell ref="E49:G49"/>
    <mergeCell ref="H49:J49"/>
    <mergeCell ref="K49:M49"/>
    <mergeCell ref="B35:D35"/>
    <mergeCell ref="B42:D42"/>
    <mergeCell ref="B40:D40"/>
    <mergeCell ref="B41:D41"/>
    <mergeCell ref="B37:D37"/>
    <mergeCell ref="B38:D38"/>
    <mergeCell ref="B39:D39"/>
    <mergeCell ref="R30:T30"/>
    <mergeCell ref="U30:W30"/>
    <mergeCell ref="X30:Z30"/>
    <mergeCell ref="B32:D32"/>
    <mergeCell ref="B33:D33"/>
    <mergeCell ref="B34:D34"/>
    <mergeCell ref="A20:M20"/>
    <mergeCell ref="B23:M23"/>
    <mergeCell ref="B24:M24"/>
    <mergeCell ref="B25:M25"/>
    <mergeCell ref="H30:J30"/>
    <mergeCell ref="K30:M30"/>
    <mergeCell ref="J1:M4"/>
    <mergeCell ref="A5:M5"/>
    <mergeCell ref="A6:M6"/>
    <mergeCell ref="A7:A8"/>
    <mergeCell ref="E7:M7"/>
    <mergeCell ref="A30:A31"/>
    <mergeCell ref="B30:D31"/>
    <mergeCell ref="E30:G30"/>
    <mergeCell ref="B15:M15"/>
    <mergeCell ref="B16:M16"/>
    <mergeCell ref="A11:A12"/>
    <mergeCell ref="E11:M11"/>
    <mergeCell ref="E12:M12"/>
    <mergeCell ref="E8:M8"/>
    <mergeCell ref="A9:A10"/>
    <mergeCell ref="E9:M9"/>
    <mergeCell ref="E10:M10"/>
    <mergeCell ref="A13:M13"/>
    <mergeCell ref="B36:D36"/>
    <mergeCell ref="A97:M97"/>
    <mergeCell ref="A70:M70"/>
    <mergeCell ref="A83:M83"/>
    <mergeCell ref="A82:M82"/>
    <mergeCell ref="A94:M94"/>
    <mergeCell ref="A95:M95"/>
    <mergeCell ref="A96:M96"/>
    <mergeCell ref="B17:M17"/>
  </mergeCells>
  <conditionalFormatting sqref="B33:B40">
    <cfRule type="cellIs" priority="1" dxfId="0" operator="equal" stopIfTrue="1">
      <formula>$D32</formula>
    </cfRule>
  </conditionalFormatting>
  <conditionalFormatting sqref="B85:B93 B60:B67 B72:B79 B101:B112">
    <cfRule type="cellIs" priority="2" dxfId="0" operator="equal" stopIfTrue="1">
      <formula>$G59</formula>
    </cfRule>
  </conditionalFormatting>
  <conditionalFormatting sqref="B41 B80:B81 B68">
    <cfRule type="cellIs" priority="4" dxfId="0" operator="equal" stopIfTrue="1">
      <formula>#REF!</formula>
    </cfRule>
  </conditionalFormatting>
  <conditionalFormatting sqref="B113">
    <cfRule type="cellIs" priority="6" dxfId="0" operator="equal" stopIfTrue="1">
      <formula>#REF!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2021-01-28T08:29:36Z</cp:lastPrinted>
  <dcterms:created xsi:type="dcterms:W3CDTF">1996-10-08T23:32:33Z</dcterms:created>
  <dcterms:modified xsi:type="dcterms:W3CDTF">2021-02-08T13:20:23Z</dcterms:modified>
  <cp:category/>
  <cp:version/>
  <cp:contentType/>
  <cp:contentStatus/>
</cp:coreProperties>
</file>