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<sst xmlns="http://schemas.openxmlformats.org/spreadsheetml/2006/main" count="213" uniqueCount="119">
  <si>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</si>
  <si>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</si>
  <si>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</si>
  <si>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</si>
  <si>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</si>
  <si>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</si>
  <si>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</si>
  <si>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0810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</si>
  <si>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</si>
  <si>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</si>
  <si>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</si>
  <si>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</si>
  <si>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</si>
  <si>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</si>
  <si>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</si>
  <si>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</si>
  <si>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</si>
  <si>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</si>
  <si>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</si>
  <si>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</si>
  <si>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</si>
  <si>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</si>
  <si>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</si>
  <si>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</si>
  <si>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</si>
  <si>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</si>
  <si>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</si>
  <si>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</si>
  <si>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</si>
  <si>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</si>
  <si>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</si>
  <si>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</si>
  <si>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</si>
  <si>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</si>
  <si>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</si>
  <si>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</si>
  <si>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од.</t>
  </si>
  <si>
    <t>план спортивно-масових заходів</t>
  </si>
  <si>
    <t>грн.</t>
  </si>
  <si>
    <t>продукту</t>
  </si>
  <si>
    <t>осіб</t>
  </si>
  <si>
    <t>ефективності</t>
  </si>
  <si>
    <t>якості</t>
  </si>
  <si>
    <t>динаміка кількості спортсменів, які беруть участь у регіональних змаганнях, порівняно з минулим роком,%,</t>
  </si>
  <si>
    <t>відс.</t>
  </si>
  <si>
    <t>(план (факт) спортивно-масових заходів зазначеного року/фактичний показник за минулий період)*100-100</t>
  </si>
  <si>
    <t>у тому числі динаміка кількості спортсменів, які посіли призові місця у вказаних змаганнях, порівняно з минулим роком, %</t>
  </si>
  <si>
    <t>(план (факт) зазначеного року/фактичний показник за минулий період)*100-100</t>
  </si>
  <si>
    <t>план (звіт) спортивних досягнень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</si>
  <si>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</si>
  <si>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</si>
  <si>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Начальник відділу з питань фізичної культури та спорту</t>
  </si>
  <si>
    <t>П.В. Глушко</t>
  </si>
  <si>
    <t>(ініціали/ініціал, прізвище)</t>
  </si>
  <si>
    <t>Головний бухгалтер</t>
  </si>
  <si>
    <t>Л.Б. Корнієнко</t>
  </si>
  <si>
    <t>Проведення навчально-тренувальних зборів і змагань з неолімпійських видів спорту</t>
  </si>
  <si>
    <t>Підготовка спортсменів високого класу, розвиток неолімпійських видів спорту</t>
  </si>
  <si>
    <t>Забезпечення розвитку неолімпійських видів спорту</t>
  </si>
  <si>
    <t>Організація і проведення регіональних змагань з неолімпійських видів спорту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</si>
  <si>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</si>
  <si>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обласних змагань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</si>
  <si>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</si>
  <si>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</si>
  <si>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</si>
  <si>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Проведення навчально-тренувальних зборів з неолімпійських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</si>
  <si>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неолімпійських видів спорту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</si>
  <si>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</si>
  <si>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</si>
  <si>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</si>
  <si>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</si>
  <si>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</si>
  <si>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</si>
  <si>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</si>
  <si>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спортсмени, од.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</si>
  <si>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</si>
  <si>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</si>
  <si>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</si>
  <si>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спортсменів, які беруть участь у обласних змаганнях з неолімпійських видів спорту, осіб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</si>
  <si>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</si>
  <si>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</si>
  <si>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змагань, од.</t>
  </si>
  <si>
    <t>кількість спортсменів, які беруть участь у міжнародних змаганнях з неолімпійських видів спорту, осіб.</t>
  </si>
  <si>
    <t>середні витрати на один людино-день участі у регіональних змаганнях з неолімпійських видів спорту, грн,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</si>
  <si>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</si>
  <si>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неолімпійських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</si>
  <si>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</si>
  <si>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</si>
  <si>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неолімпійських видів спорту, грн.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</si>
  <si>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</si>
  <si>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неолімпійських видів спорту, грн.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</si>
  <si>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</si>
  <si>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</si>
  <si>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</si>
  <si>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</si>
  <si>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</si>
  <si>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</si>
  <si>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</si>
  <si>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кількість спортсменів регіону, які протягом року посіли призові місця у міжнародних змаганнях з неолімпійських видів спорту, осіб,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</si>
  <si>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</t>
  </si>
  <si>
    <t>Відділ з питань фізичної культури та спорту Ніжинської міської ради</t>
  </si>
  <si>
    <t>план асигнувань на зазначені заходи/людино-дні участі у регіональних змаганнях з неолімпійських видів спорту</t>
  </si>
  <si>
    <t>план асигнувань на зазначені заходи/людино-дні НТЗ у регіональних змаганнях з неолімпійських видів спорту</t>
  </si>
  <si>
    <t>план асигнувань на зазначені заходи/людино-дні з підготовки до обласних змагань з неолімпійських видів спорту</t>
  </si>
  <si>
    <t>план асигнувань на зазначені заходи/кількість учасників у обласних змаганнях з неолімпійських видів спорту</t>
  </si>
  <si>
    <t>план асигнувань на зазначені заходи/людино-дні з підготовки до всеукраїнських змагань з неолімпійських видів спорту</t>
  </si>
  <si>
    <t>план асигнувань на зазначені заходи/кількість учасників у всеукраїнських змаганнях з неолімпійських видів спорту</t>
  </si>
  <si>
    <t>план асигнувань на зазначені заходи/людино-дні з підготовки до міжнародних змагань з неолімпійських видів спорту</t>
  </si>
  <si>
    <t>план асигнувань на зазначені заходи/кількість учасників у міжнародних змаганнях з неолімпійських видів спорту</t>
  </si>
  <si>
    <t xml:space="preserve"> За бюджетною програмою здійснено фінансування  проведених  змагань згідно календарного плану змагань.  Збільшено кількість спортсменів, які приймають участь у змаганнях з неолімпійських видів спорту.  Здійснені видатки на забезпечення участі  спортсменів у обласних, всеукраїнських та міжнародних змаганнях з неолімпійських видів спорту. 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</si>
  <si>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</si>
  <si>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роком, %</t>
  </si>
  <si>
    <t>про виконання паспорта бюджетної програми місцевого бюджету на 2020 рік</t>
  </si>
  <si>
    <t>-</t>
  </si>
  <si>
    <t>п. 1,2  в результаті відміненні ряду регіональних змагань, велика кількість спортсменів міста прийняла участь у тих заходах, які були організовані відділом, що суттєво вплинуло на відхилення динамики кількості спортсменів; п. 8,9 - через неможливість прийняття участі спортсменів у міжнародних змаганнях, вони прийняли участь у всеукраїнськиїх змаганнях, отже кількість призерів у всеукраїнських змаганнях зросла.</t>
  </si>
  <si>
    <t>п. 1 змагань було проведено більше, ніж планувалось, п. 5 - через відмінені всеукраїнські змагання, було проведено менше нтз до всеукраїнських змагань. П. 6 - під час поїздки з боротьби самбо на всеукраїнські змагання була можливість прийняти участь у двох заходах, які проходили в одному місті, в результаті чого кількість змагань збільшилась.</t>
  </si>
  <si>
    <t>п. 1 кількість людино-днів  збільшились через збільшення кількості змагань.; п.  4,6 - кількість учасників збільшилась в результаті збільшення кількості змагань.</t>
  </si>
  <si>
    <t>п. 1 середні витрати зменшились за рахїунок фактичного збільшення проведення заходів та людино-днів в порівнянні з плановим ,4 - середні витрати на участь одного спортсмена; зменшились за рахунок фактичного збільшення учасникфів. п.6 - через збільшення кількості учасників змагань, зросли середні витрати на 1 спортсмена.; п. 5 - в результаті того, що збори спортсменів проходили з більшою силовою нагрузкою, збільшились середні витати на 1 людино-день; п. 6 - через збільшення кількості змагань  збільшилось фінансування, що вплинуло на збільшення середніх витрат на 1 спортсмена.</t>
  </si>
  <si>
    <t>п. 1 під час проведення регіональних змагань, прийняло участь менша кількість учасників при тому, що заходів було проведено більше, в результаті чого зменшилась сума витрат на проведення заходів; п 5 - нтз з підготовки до всеукраїнських змагань проводились по видам спорту, які вимагають більше фізичних навантажень (бойове самбо, хортинг), отже норми витрат на харчування були дещо більшими, ніж планувалось, в результаті чого витртаи збільшились. п. 4 - в результаті зменшення витрат на проживання спортсменів, зменшилась сума фінансування. п. 6 - через збільшення кількості змагань  збільшилось фінансування, що вплинуло на збільшення середніх витрат на 1 спортсмена.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</si>
</sst>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00"/>
    <numFmt numFmtId="198" formatCode="0.00000000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46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vertical="center" wrapText="1"/>
    </xf>
    <xf numFmtId="0" fontId="8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96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96" fontId="6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="120" zoomScaleNormal="120" zoomScalePageLayoutView="0" workbookViewId="0" topLeftCell="A102">
      <selection activeCell="H99" sqref="H99"/>
    </sheetView>
  </sheetViews>
  <sheetFormatPr defaultColWidth="9.140625" defaultRowHeight="12.75"/>
  <cols>
    <col min="1" max="1" width="3.28125" style="1" customWidth="1"/>
    <col min="2" max="2" width="24.8515625" style="1" customWidth="1"/>
    <col min="3" max="3" width="8.421875" style="1" customWidth="1"/>
    <col min="4" max="4" width="13.7109375" style="1" customWidth="1"/>
    <col min="5" max="5" width="10.7109375" style="1" customWidth="1"/>
    <col min="6" max="6" width="11.8515625" style="1" customWidth="1"/>
    <col min="7" max="7" width="10.421875" style="1" customWidth="1"/>
    <col min="8" max="8" width="13.00390625" style="1" customWidth="1"/>
    <col min="9" max="9" width="9.28125" style="1" customWidth="1"/>
    <col min="10" max="10" width="10.28125" style="1" customWidth="1"/>
    <col min="11" max="11" width="10.140625" style="1" customWidth="1"/>
    <col min="12" max="13" width="10.00390625" style="1" customWidth="1"/>
    <col min="14" max="16384" width="9.140625" style="1" customWidth="1"/>
  </cols>
  <sheetData>
    <row r="1" spans="10:13" ht="15.75" customHeight="1">
      <c r="J1" s="73" t="s">
        <v>99</v>
      </c>
      <c r="K1" s="73"/>
      <c r="L1" s="73"/>
      <c r="M1" s="73"/>
    </row>
    <row r="2" spans="10:13" ht="12.75">
      <c r="J2" s="73"/>
      <c r="K2" s="73"/>
      <c r="L2" s="73"/>
      <c r="M2" s="73"/>
    </row>
    <row r="3" spans="10:13" ht="12.75">
      <c r="J3" s="73"/>
      <c r="K3" s="73"/>
      <c r="L3" s="73"/>
      <c r="M3" s="73"/>
    </row>
    <row r="4" spans="10:13" ht="28.5" customHeight="1">
      <c r="J4" s="73"/>
      <c r="K4" s="73"/>
      <c r="L4" s="73"/>
      <c r="M4" s="73"/>
    </row>
    <row r="5" spans="1:13" ht="12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2.75">
      <c r="A6" s="74" t="s">
        <v>112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2.75">
      <c r="A7" s="69" t="s">
        <v>1</v>
      </c>
      <c r="B7" s="3">
        <v>1100000</v>
      </c>
      <c r="C7" s="4"/>
      <c r="E7" s="70" t="s">
        <v>100</v>
      </c>
      <c r="F7" s="70"/>
      <c r="G7" s="70"/>
      <c r="H7" s="70"/>
      <c r="I7" s="70"/>
      <c r="J7" s="70"/>
      <c r="K7" s="70"/>
      <c r="L7" s="70"/>
      <c r="M7" s="70"/>
    </row>
    <row r="8" spans="1:13" ht="15" customHeight="1">
      <c r="A8" s="69"/>
      <c r="B8" s="5" t="s">
        <v>2</v>
      </c>
      <c r="C8" s="4"/>
      <c r="E8" s="72" t="s">
        <v>3</v>
      </c>
      <c r="F8" s="72"/>
      <c r="G8" s="72"/>
      <c r="H8" s="72"/>
      <c r="I8" s="72"/>
      <c r="J8" s="72"/>
      <c r="K8" s="72"/>
      <c r="L8" s="72"/>
      <c r="M8" s="72"/>
    </row>
    <row r="9" spans="1:13" ht="12.75">
      <c r="A9" s="69" t="s">
        <v>4</v>
      </c>
      <c r="B9" s="3">
        <v>1110000</v>
      </c>
      <c r="C9" s="4"/>
      <c r="E9" s="70" t="s">
        <v>100</v>
      </c>
      <c r="F9" s="70"/>
      <c r="G9" s="70"/>
      <c r="H9" s="70"/>
      <c r="I9" s="70"/>
      <c r="J9" s="70"/>
      <c r="K9" s="70"/>
      <c r="L9" s="70"/>
      <c r="M9" s="70"/>
    </row>
    <row r="10" spans="1:13" ht="15" customHeight="1">
      <c r="A10" s="69"/>
      <c r="B10" s="5" t="s">
        <v>2</v>
      </c>
      <c r="C10" s="4"/>
      <c r="E10" s="41" t="s">
        <v>5</v>
      </c>
      <c r="F10" s="41"/>
      <c r="G10" s="41"/>
      <c r="H10" s="41"/>
      <c r="I10" s="41"/>
      <c r="J10" s="41"/>
      <c r="K10" s="41"/>
      <c r="L10" s="41"/>
      <c r="M10" s="41"/>
    </row>
    <row r="11" spans="1:13" ht="16.5" customHeight="1">
      <c r="A11" s="69" t="s">
        <v>6</v>
      </c>
      <c r="B11" s="3">
        <v>1115012</v>
      </c>
      <c r="C11" s="6" t="s">
        <v>7</v>
      </c>
      <c r="E11" s="71" t="s">
        <v>56</v>
      </c>
      <c r="F11" s="71"/>
      <c r="G11" s="71"/>
      <c r="H11" s="71"/>
      <c r="I11" s="71"/>
      <c r="J11" s="71"/>
      <c r="K11" s="71"/>
      <c r="L11" s="71"/>
      <c r="M11" s="71"/>
    </row>
    <row r="12" spans="1:13" ht="15" customHeight="1">
      <c r="A12" s="69"/>
      <c r="B12" s="2" t="s">
        <v>8</v>
      </c>
      <c r="C12" s="7" t="s">
        <v>9</v>
      </c>
      <c r="E12" s="72" t="s">
        <v>10</v>
      </c>
      <c r="F12" s="72"/>
      <c r="G12" s="72"/>
      <c r="H12" s="72"/>
      <c r="I12" s="72"/>
      <c r="J12" s="72"/>
      <c r="K12" s="72"/>
      <c r="L12" s="72"/>
      <c r="M12" s="72"/>
    </row>
    <row r="13" spans="1:13" ht="19.5" customHeight="1">
      <c r="A13" s="67" t="s">
        <v>11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ht="12.75">
      <c r="A14" s="8"/>
    </row>
    <row r="15" spans="1:13" ht="25.5">
      <c r="A15" s="9" t="s">
        <v>12</v>
      </c>
      <c r="B15" s="45" t="s">
        <v>13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2.75">
      <c r="A16" s="9">
        <v>1</v>
      </c>
      <c r="B16" s="64" t="s">
        <v>57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2.75">
      <c r="A17" s="9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ht="12.75">
      <c r="A18" s="8"/>
    </row>
    <row r="19" ht="12.75">
      <c r="A19" s="10" t="s">
        <v>14</v>
      </c>
    </row>
    <row r="20" spans="1:13" ht="12.75">
      <c r="A20" s="68" t="s">
        <v>58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ht="12.75">
      <c r="A21" s="10" t="s">
        <v>15</v>
      </c>
    </row>
    <row r="22" ht="7.5" customHeight="1">
      <c r="A22" s="8"/>
    </row>
    <row r="23" spans="1:13" ht="29.25" customHeight="1">
      <c r="A23" s="9" t="s">
        <v>12</v>
      </c>
      <c r="B23" s="45" t="s">
        <v>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2.75">
      <c r="A24" s="9">
        <v>1</v>
      </c>
      <c r="B24" s="64" t="s">
        <v>56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2.75">
      <c r="A25" s="9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ht="12.75">
      <c r="A26" s="8"/>
    </row>
    <row r="27" ht="12.75">
      <c r="A27" s="10" t="s">
        <v>17</v>
      </c>
    </row>
    <row r="28" spans="1:13" ht="12.75">
      <c r="A28" s="4"/>
      <c r="M28" s="8" t="s">
        <v>18</v>
      </c>
    </row>
    <row r="29" ht="12.75">
      <c r="A29" s="8"/>
    </row>
    <row r="30" spans="1:26" ht="30" customHeight="1">
      <c r="A30" s="45" t="s">
        <v>12</v>
      </c>
      <c r="B30" s="45" t="s">
        <v>19</v>
      </c>
      <c r="C30" s="45"/>
      <c r="D30" s="45"/>
      <c r="E30" s="45" t="s">
        <v>20</v>
      </c>
      <c r="F30" s="45"/>
      <c r="G30" s="45"/>
      <c r="H30" s="45" t="s">
        <v>21</v>
      </c>
      <c r="I30" s="45"/>
      <c r="J30" s="45"/>
      <c r="K30" s="45" t="s">
        <v>22</v>
      </c>
      <c r="L30" s="45"/>
      <c r="M30" s="45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33" customHeight="1">
      <c r="A31" s="45"/>
      <c r="B31" s="45"/>
      <c r="C31" s="45"/>
      <c r="D31" s="45"/>
      <c r="E31" s="9" t="s">
        <v>23</v>
      </c>
      <c r="F31" s="9" t="s">
        <v>24</v>
      </c>
      <c r="G31" s="9" t="s">
        <v>25</v>
      </c>
      <c r="H31" s="9" t="s">
        <v>23</v>
      </c>
      <c r="I31" s="9" t="s">
        <v>24</v>
      </c>
      <c r="J31" s="9" t="s">
        <v>25</v>
      </c>
      <c r="K31" s="9" t="s">
        <v>23</v>
      </c>
      <c r="L31" s="9" t="s">
        <v>24</v>
      </c>
      <c r="M31" s="9" t="s">
        <v>25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9">
        <v>1</v>
      </c>
      <c r="B32" s="45">
        <v>2</v>
      </c>
      <c r="C32" s="45"/>
      <c r="D32" s="45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7" customHeight="1">
      <c r="A33" s="9">
        <v>1</v>
      </c>
      <c r="B33" s="63" t="s">
        <v>59</v>
      </c>
      <c r="C33" s="63"/>
      <c r="D33" s="63"/>
      <c r="E33" s="12">
        <v>77370</v>
      </c>
      <c r="F33" s="13"/>
      <c r="G33" s="12">
        <f>SUM(E33:F33)</f>
        <v>77370</v>
      </c>
      <c r="H33" s="26">
        <v>55100</v>
      </c>
      <c r="I33" s="13"/>
      <c r="J33" s="26">
        <f>SUM(H33:I33)</f>
        <v>55100</v>
      </c>
      <c r="K33" s="26">
        <f>H33-E33</f>
        <v>-22270</v>
      </c>
      <c r="L33" s="13"/>
      <c r="M33" s="26">
        <f>SUM(K33:L33)</f>
        <v>-22270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9.25" customHeight="1">
      <c r="A34" s="9">
        <v>2</v>
      </c>
      <c r="B34" s="59" t="s">
        <v>60</v>
      </c>
      <c r="C34" s="60"/>
      <c r="D34" s="61"/>
      <c r="E34" s="27">
        <v>0</v>
      </c>
      <c r="F34" s="27"/>
      <c r="G34" s="12">
        <f aca="true" t="shared" si="0" ref="G34:G39">SUM(E34:F34)</f>
        <v>0</v>
      </c>
      <c r="H34" s="26">
        <v>0</v>
      </c>
      <c r="I34" s="27"/>
      <c r="J34" s="26">
        <f aca="true" t="shared" si="1" ref="J34:J39">SUM(H34:I34)</f>
        <v>0</v>
      </c>
      <c r="K34" s="26">
        <f aca="true" t="shared" si="2" ref="K34:K40">H34-E34</f>
        <v>0</v>
      </c>
      <c r="L34" s="27"/>
      <c r="M34" s="26">
        <f aca="true" t="shared" si="3" ref="M34:M40">SUM(K34:L34)</f>
        <v>0</v>
      </c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42.75" customHeight="1">
      <c r="A35" s="9">
        <v>3</v>
      </c>
      <c r="B35" s="59" t="s">
        <v>61</v>
      </c>
      <c r="C35" s="60"/>
      <c r="D35" s="61"/>
      <c r="E35" s="27">
        <v>26700</v>
      </c>
      <c r="F35" s="27"/>
      <c r="G35" s="12">
        <f t="shared" si="0"/>
        <v>26700</v>
      </c>
      <c r="H35" s="26">
        <v>26700</v>
      </c>
      <c r="I35" s="27"/>
      <c r="J35" s="26">
        <f t="shared" si="1"/>
        <v>26700</v>
      </c>
      <c r="K35" s="26">
        <f t="shared" si="2"/>
        <v>0</v>
      </c>
      <c r="L35" s="27"/>
      <c r="M35" s="26">
        <f t="shared" si="3"/>
        <v>0</v>
      </c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32.25" customHeight="1">
      <c r="A36" s="9">
        <v>4</v>
      </c>
      <c r="B36" s="59" t="s">
        <v>62</v>
      </c>
      <c r="C36" s="60"/>
      <c r="D36" s="61"/>
      <c r="E36" s="27">
        <v>2980</v>
      </c>
      <c r="F36" s="27"/>
      <c r="G36" s="12">
        <f t="shared" si="0"/>
        <v>2980</v>
      </c>
      <c r="H36" s="26">
        <v>1669.92</v>
      </c>
      <c r="I36" s="27"/>
      <c r="J36" s="26">
        <f t="shared" si="1"/>
        <v>1669.92</v>
      </c>
      <c r="K36" s="26">
        <f t="shared" si="2"/>
        <v>-1310.08</v>
      </c>
      <c r="L36" s="27"/>
      <c r="M36" s="26">
        <f t="shared" si="3"/>
        <v>-1310.08</v>
      </c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40.5" customHeight="1">
      <c r="A37" s="9">
        <v>5</v>
      </c>
      <c r="B37" s="59" t="s">
        <v>63</v>
      </c>
      <c r="C37" s="60"/>
      <c r="D37" s="61"/>
      <c r="E37" s="27">
        <v>116000</v>
      </c>
      <c r="F37" s="27"/>
      <c r="G37" s="12">
        <f t="shared" si="0"/>
        <v>116000</v>
      </c>
      <c r="H37" s="26">
        <v>120000</v>
      </c>
      <c r="I37" s="27"/>
      <c r="J37" s="26">
        <f t="shared" si="1"/>
        <v>120000</v>
      </c>
      <c r="K37" s="26">
        <f t="shared" si="2"/>
        <v>4000</v>
      </c>
      <c r="L37" s="27"/>
      <c r="M37" s="26">
        <f t="shared" si="3"/>
        <v>4000</v>
      </c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39" customHeight="1">
      <c r="A38" s="9">
        <v>6</v>
      </c>
      <c r="B38" s="59" t="s">
        <v>64</v>
      </c>
      <c r="C38" s="60"/>
      <c r="D38" s="61"/>
      <c r="E38" s="27">
        <v>30950</v>
      </c>
      <c r="F38" s="27"/>
      <c r="G38" s="12">
        <f t="shared" si="0"/>
        <v>30950</v>
      </c>
      <c r="H38" s="26">
        <v>36432.44</v>
      </c>
      <c r="I38" s="27"/>
      <c r="J38" s="26">
        <f t="shared" si="1"/>
        <v>36432.44</v>
      </c>
      <c r="K38" s="26">
        <f>H38-E38</f>
        <v>5482.440000000002</v>
      </c>
      <c r="L38" s="27"/>
      <c r="M38" s="26">
        <f t="shared" si="3"/>
        <v>5482.440000000002</v>
      </c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39" customHeight="1">
      <c r="A39" s="9">
        <v>7</v>
      </c>
      <c r="B39" s="59" t="s">
        <v>65</v>
      </c>
      <c r="C39" s="60"/>
      <c r="D39" s="61"/>
      <c r="E39" s="27">
        <v>0</v>
      </c>
      <c r="F39" s="27"/>
      <c r="G39" s="12">
        <f t="shared" si="0"/>
        <v>0</v>
      </c>
      <c r="H39" s="26">
        <v>0</v>
      </c>
      <c r="I39" s="27"/>
      <c r="J39" s="26">
        <f t="shared" si="1"/>
        <v>0</v>
      </c>
      <c r="K39" s="26">
        <f t="shared" si="2"/>
        <v>0</v>
      </c>
      <c r="L39" s="27"/>
      <c r="M39" s="26">
        <f t="shared" si="3"/>
        <v>0</v>
      </c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41.25" customHeight="1">
      <c r="A40" s="9">
        <v>8</v>
      </c>
      <c r="B40" s="59" t="s">
        <v>66</v>
      </c>
      <c r="C40" s="60"/>
      <c r="D40" s="61"/>
      <c r="E40" s="26">
        <v>0</v>
      </c>
      <c r="F40" s="26"/>
      <c r="G40" s="26">
        <f>SUM(E40:F40)</f>
        <v>0</v>
      </c>
      <c r="H40" s="28">
        <v>0</v>
      </c>
      <c r="I40" s="26"/>
      <c r="J40" s="28">
        <f>SUM(H40:I40)</f>
        <v>0</v>
      </c>
      <c r="K40" s="28">
        <f t="shared" si="2"/>
        <v>0</v>
      </c>
      <c r="L40" s="27"/>
      <c r="M40" s="28">
        <f t="shared" si="3"/>
        <v>0</v>
      </c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>
      <c r="A41" s="9"/>
      <c r="B41" s="45" t="s">
        <v>26</v>
      </c>
      <c r="C41" s="45"/>
      <c r="D41" s="45"/>
      <c r="E41" s="15">
        <f>SUM(E33:E40)</f>
        <v>254000</v>
      </c>
      <c r="F41" s="15">
        <f>SUM(F40:F40)</f>
        <v>0</v>
      </c>
      <c r="G41" s="15">
        <f>SUM(G33:G40)</f>
        <v>254000</v>
      </c>
      <c r="H41" s="25">
        <f>SUM(H33:H40)</f>
        <v>239902.36</v>
      </c>
      <c r="I41" s="15">
        <f>SUM(I40:I40)</f>
        <v>0</v>
      </c>
      <c r="J41" s="15">
        <f>SUM(J33:J40)</f>
        <v>239902.36</v>
      </c>
      <c r="K41" s="25">
        <f>SUM(K33:K40)</f>
        <v>-14097.64</v>
      </c>
      <c r="L41" s="16"/>
      <c r="M41" s="25">
        <f>SUM(M33:M40)</f>
        <v>-14097.64</v>
      </c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>
      <c r="A42" s="9"/>
      <c r="B42" s="45"/>
      <c r="C42" s="45"/>
      <c r="D42" s="45"/>
      <c r="E42" s="9"/>
      <c r="F42" s="9"/>
      <c r="G42" s="9"/>
      <c r="H42" s="9"/>
      <c r="I42" s="9"/>
      <c r="J42" s="9"/>
      <c r="K42" s="9"/>
      <c r="L42" s="9"/>
      <c r="M42" s="9"/>
      <c r="R42" s="11"/>
      <c r="S42" s="11"/>
      <c r="T42" s="11"/>
      <c r="U42" s="11"/>
      <c r="V42" s="11"/>
      <c r="W42" s="11"/>
      <c r="X42" s="11"/>
      <c r="Y42" s="11"/>
      <c r="Z42" s="11"/>
    </row>
    <row r="43" spans="1:13" ht="63.75" customHeight="1">
      <c r="A43" s="56" t="s">
        <v>118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4" ht="12.75">
      <c r="A44" s="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8"/>
    </row>
    <row r="45" spans="1:13" ht="21" customHeight="1">
      <c r="A45" s="57" t="s">
        <v>27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.75" customHeight="1">
      <c r="A46" s="4"/>
      <c r="M46" s="8" t="s">
        <v>18</v>
      </c>
    </row>
    <row r="47" ht="12.75">
      <c r="A47" s="8"/>
    </row>
    <row r="48" spans="1:13" ht="31.5" customHeight="1">
      <c r="A48" s="45" t="s">
        <v>28</v>
      </c>
      <c r="B48" s="45" t="s">
        <v>29</v>
      </c>
      <c r="C48" s="45"/>
      <c r="D48" s="45"/>
      <c r="E48" s="45" t="s">
        <v>20</v>
      </c>
      <c r="F48" s="45"/>
      <c r="G48" s="45"/>
      <c r="H48" s="45" t="s">
        <v>21</v>
      </c>
      <c r="I48" s="45"/>
      <c r="J48" s="45"/>
      <c r="K48" s="45" t="s">
        <v>22</v>
      </c>
      <c r="L48" s="45"/>
      <c r="M48" s="45"/>
    </row>
    <row r="49" spans="1:13" ht="33.75" customHeight="1">
      <c r="A49" s="45"/>
      <c r="B49" s="45"/>
      <c r="C49" s="45"/>
      <c r="D49" s="45"/>
      <c r="E49" s="9" t="s">
        <v>23</v>
      </c>
      <c r="F49" s="9" t="s">
        <v>24</v>
      </c>
      <c r="G49" s="9" t="s">
        <v>25</v>
      </c>
      <c r="H49" s="9" t="s">
        <v>23</v>
      </c>
      <c r="I49" s="9" t="s">
        <v>24</v>
      </c>
      <c r="J49" s="9" t="s">
        <v>25</v>
      </c>
      <c r="K49" s="9" t="s">
        <v>23</v>
      </c>
      <c r="L49" s="9" t="s">
        <v>24</v>
      </c>
      <c r="M49" s="9" t="s">
        <v>25</v>
      </c>
    </row>
    <row r="50" spans="1:13" ht="12.75">
      <c r="A50" s="9">
        <v>1</v>
      </c>
      <c r="B50" s="45">
        <v>2</v>
      </c>
      <c r="C50" s="45"/>
      <c r="D50" s="45"/>
      <c r="E50" s="9">
        <v>3</v>
      </c>
      <c r="F50" s="9">
        <v>4</v>
      </c>
      <c r="G50" s="9">
        <v>5</v>
      </c>
      <c r="H50" s="9">
        <v>6</v>
      </c>
      <c r="I50" s="9">
        <v>7</v>
      </c>
      <c r="J50" s="9">
        <v>8</v>
      </c>
      <c r="K50" s="9">
        <v>9</v>
      </c>
      <c r="L50" s="9">
        <v>10</v>
      </c>
      <c r="M50" s="9">
        <v>11</v>
      </c>
    </row>
    <row r="51" spans="1:13" ht="12.75">
      <c r="A51" s="9"/>
      <c r="B51" s="45"/>
      <c r="C51" s="45"/>
      <c r="D51" s="45"/>
      <c r="E51" s="9"/>
      <c r="F51" s="9"/>
      <c r="G51" s="9"/>
      <c r="H51" s="9"/>
      <c r="I51" s="9"/>
      <c r="J51" s="9"/>
      <c r="K51" s="9"/>
      <c r="L51" s="9"/>
      <c r="M51" s="9"/>
    </row>
    <row r="52" ht="12.75">
      <c r="A52" s="8"/>
    </row>
    <row r="53" ht="12.75">
      <c r="A53" s="10" t="s">
        <v>30</v>
      </c>
    </row>
    <row r="54" ht="12.75">
      <c r="A54" s="8"/>
    </row>
    <row r="55" spans="1:13" ht="46.5" customHeight="1">
      <c r="A55" s="45" t="s">
        <v>28</v>
      </c>
      <c r="B55" s="45" t="s">
        <v>31</v>
      </c>
      <c r="C55" s="45" t="s">
        <v>32</v>
      </c>
      <c r="D55" s="45" t="s">
        <v>33</v>
      </c>
      <c r="E55" s="45" t="s">
        <v>20</v>
      </c>
      <c r="F55" s="45"/>
      <c r="G55" s="45"/>
      <c r="H55" s="45" t="s">
        <v>34</v>
      </c>
      <c r="I55" s="45"/>
      <c r="J55" s="45"/>
      <c r="K55" s="45" t="s">
        <v>22</v>
      </c>
      <c r="L55" s="45"/>
      <c r="M55" s="45"/>
    </row>
    <row r="56" spans="1:13" ht="30.75" customHeight="1">
      <c r="A56" s="45"/>
      <c r="B56" s="45"/>
      <c r="C56" s="45"/>
      <c r="D56" s="45"/>
      <c r="E56" s="9" t="s">
        <v>23</v>
      </c>
      <c r="F56" s="9" t="s">
        <v>24</v>
      </c>
      <c r="G56" s="9" t="s">
        <v>25</v>
      </c>
      <c r="H56" s="9" t="s">
        <v>23</v>
      </c>
      <c r="I56" s="9" t="s">
        <v>24</v>
      </c>
      <c r="J56" s="9" t="s">
        <v>25</v>
      </c>
      <c r="K56" s="9" t="s">
        <v>23</v>
      </c>
      <c r="L56" s="9" t="s">
        <v>24</v>
      </c>
      <c r="M56" s="9" t="s">
        <v>25</v>
      </c>
    </row>
    <row r="57" spans="1:13" ht="12.75">
      <c r="A57" s="9">
        <v>1</v>
      </c>
      <c r="B57" s="9">
        <v>2</v>
      </c>
      <c r="C57" s="9">
        <v>3</v>
      </c>
      <c r="D57" s="9">
        <v>4</v>
      </c>
      <c r="E57" s="9">
        <v>5</v>
      </c>
      <c r="F57" s="9">
        <v>6</v>
      </c>
      <c r="G57" s="9">
        <v>7</v>
      </c>
      <c r="H57" s="9">
        <v>8</v>
      </c>
      <c r="I57" s="9">
        <v>9</v>
      </c>
      <c r="J57" s="9">
        <v>10</v>
      </c>
      <c r="K57" s="9">
        <v>11</v>
      </c>
      <c r="L57" s="9">
        <v>12</v>
      </c>
      <c r="M57" s="9">
        <v>13</v>
      </c>
    </row>
    <row r="58" spans="1:13" ht="12.75">
      <c r="A58" s="9">
        <v>1</v>
      </c>
      <c r="B58" s="16" t="s">
        <v>35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28.5" customHeight="1">
      <c r="A59" s="9">
        <v>1</v>
      </c>
      <c r="B59" s="17" t="s">
        <v>67</v>
      </c>
      <c r="C59" s="18" t="s">
        <v>36</v>
      </c>
      <c r="D59" s="19" t="s">
        <v>37</v>
      </c>
      <c r="E59" s="27">
        <v>16</v>
      </c>
      <c r="F59" s="27"/>
      <c r="G59" s="27">
        <f>SUM(E59:F59)</f>
        <v>16</v>
      </c>
      <c r="H59" s="27">
        <v>18</v>
      </c>
      <c r="I59" s="27"/>
      <c r="J59" s="27">
        <f>SUM(H59:I59)</f>
        <v>18</v>
      </c>
      <c r="K59" s="27">
        <f>H59-E59</f>
        <v>2</v>
      </c>
      <c r="L59" s="27"/>
      <c r="M59" s="27">
        <f>SUM(K59:L59)</f>
        <v>2</v>
      </c>
    </row>
    <row r="60" spans="1:13" ht="60">
      <c r="A60" s="9">
        <v>2</v>
      </c>
      <c r="B60" s="17" t="s">
        <v>68</v>
      </c>
      <c r="C60" s="18" t="s">
        <v>36</v>
      </c>
      <c r="D60" s="19" t="s">
        <v>37</v>
      </c>
      <c r="E60" s="27">
        <v>0</v>
      </c>
      <c r="F60" s="27"/>
      <c r="G60" s="27">
        <f aca="true" t="shared" si="4" ref="G60:G66">SUM(E60:F60)</f>
        <v>0</v>
      </c>
      <c r="H60" s="27">
        <v>0</v>
      </c>
      <c r="I60" s="27"/>
      <c r="J60" s="27">
        <f aca="true" t="shared" si="5" ref="J60:J66">SUM(H60:I60)</f>
        <v>0</v>
      </c>
      <c r="K60" s="27">
        <f aca="true" t="shared" si="6" ref="K60:K66">H60-E60</f>
        <v>0</v>
      </c>
      <c r="L60" s="27"/>
      <c r="M60" s="27">
        <f aca="true" t="shared" si="7" ref="M60:M66">SUM(K60:L60)</f>
        <v>0</v>
      </c>
    </row>
    <row r="61" spans="1:13" ht="53.25" customHeight="1">
      <c r="A61" s="9">
        <v>3</v>
      </c>
      <c r="B61" s="17" t="s">
        <v>69</v>
      </c>
      <c r="C61" s="18" t="s">
        <v>36</v>
      </c>
      <c r="D61" s="19" t="s">
        <v>37</v>
      </c>
      <c r="E61" s="27">
        <v>5</v>
      </c>
      <c r="F61" s="27"/>
      <c r="G61" s="27">
        <f t="shared" si="4"/>
        <v>5</v>
      </c>
      <c r="H61" s="27">
        <v>5</v>
      </c>
      <c r="I61" s="27"/>
      <c r="J61" s="27">
        <f t="shared" si="5"/>
        <v>5</v>
      </c>
      <c r="K61" s="27">
        <f t="shared" si="6"/>
        <v>0</v>
      </c>
      <c r="L61" s="27"/>
      <c r="M61" s="27">
        <f t="shared" si="7"/>
        <v>0</v>
      </c>
    </row>
    <row r="62" spans="1:13" ht="48">
      <c r="A62" s="9">
        <v>4</v>
      </c>
      <c r="B62" s="17" t="s">
        <v>70</v>
      </c>
      <c r="C62" s="18" t="s">
        <v>36</v>
      </c>
      <c r="D62" s="19" t="s">
        <v>37</v>
      </c>
      <c r="E62" s="27">
        <v>3</v>
      </c>
      <c r="F62" s="27"/>
      <c r="G62" s="27">
        <f t="shared" si="4"/>
        <v>3</v>
      </c>
      <c r="H62" s="27">
        <v>3</v>
      </c>
      <c r="I62" s="27"/>
      <c r="J62" s="27">
        <f t="shared" si="5"/>
        <v>3</v>
      </c>
      <c r="K62" s="27">
        <f t="shared" si="6"/>
        <v>0</v>
      </c>
      <c r="L62" s="27"/>
      <c r="M62" s="27">
        <f t="shared" si="7"/>
        <v>0</v>
      </c>
    </row>
    <row r="63" spans="1:13" ht="60">
      <c r="A63" s="9">
        <v>5</v>
      </c>
      <c r="B63" s="17" t="s">
        <v>71</v>
      </c>
      <c r="C63" s="18" t="s">
        <v>36</v>
      </c>
      <c r="D63" s="19" t="s">
        <v>37</v>
      </c>
      <c r="E63" s="27">
        <v>8</v>
      </c>
      <c r="F63" s="27"/>
      <c r="G63" s="27">
        <f t="shared" si="4"/>
        <v>8</v>
      </c>
      <c r="H63" s="27">
        <v>7</v>
      </c>
      <c r="I63" s="27"/>
      <c r="J63" s="27">
        <f t="shared" si="5"/>
        <v>7</v>
      </c>
      <c r="K63" s="27">
        <f t="shared" si="6"/>
        <v>-1</v>
      </c>
      <c r="L63" s="27"/>
      <c r="M63" s="27">
        <f t="shared" si="7"/>
        <v>-1</v>
      </c>
    </row>
    <row r="64" spans="1:13" ht="48">
      <c r="A64" s="9">
        <v>6</v>
      </c>
      <c r="B64" s="17" t="s">
        <v>72</v>
      </c>
      <c r="C64" s="18" t="s">
        <v>36</v>
      </c>
      <c r="D64" s="19" t="s">
        <v>37</v>
      </c>
      <c r="E64" s="27">
        <v>7</v>
      </c>
      <c r="F64" s="27"/>
      <c r="G64" s="27">
        <f t="shared" si="4"/>
        <v>7</v>
      </c>
      <c r="H64" s="27">
        <v>8</v>
      </c>
      <c r="I64" s="27"/>
      <c r="J64" s="27">
        <f t="shared" si="5"/>
        <v>8</v>
      </c>
      <c r="K64" s="27">
        <f t="shared" si="6"/>
        <v>1</v>
      </c>
      <c r="L64" s="27"/>
      <c r="M64" s="27">
        <f t="shared" si="7"/>
        <v>1</v>
      </c>
    </row>
    <row r="65" spans="1:13" ht="60">
      <c r="A65" s="9">
        <v>7</v>
      </c>
      <c r="B65" s="17" t="s">
        <v>73</v>
      </c>
      <c r="C65" s="18" t="s">
        <v>36</v>
      </c>
      <c r="D65" s="19" t="s">
        <v>37</v>
      </c>
      <c r="E65" s="27">
        <v>0</v>
      </c>
      <c r="F65" s="27"/>
      <c r="G65" s="27">
        <f t="shared" si="4"/>
        <v>0</v>
      </c>
      <c r="H65" s="27">
        <v>0</v>
      </c>
      <c r="I65" s="27"/>
      <c r="J65" s="27">
        <f t="shared" si="5"/>
        <v>0</v>
      </c>
      <c r="K65" s="27">
        <f t="shared" si="6"/>
        <v>0</v>
      </c>
      <c r="L65" s="27"/>
      <c r="M65" s="27">
        <f t="shared" si="7"/>
        <v>0</v>
      </c>
    </row>
    <row r="66" spans="1:13" ht="52.5" customHeight="1">
      <c r="A66" s="9">
        <v>8</v>
      </c>
      <c r="B66" s="17" t="s">
        <v>74</v>
      </c>
      <c r="C66" s="18" t="s">
        <v>36</v>
      </c>
      <c r="D66" s="19" t="s">
        <v>37</v>
      </c>
      <c r="E66" s="27">
        <v>0</v>
      </c>
      <c r="F66" s="27"/>
      <c r="G66" s="27">
        <f t="shared" si="4"/>
        <v>0</v>
      </c>
      <c r="H66" s="27">
        <v>0</v>
      </c>
      <c r="I66" s="27"/>
      <c r="J66" s="27">
        <f t="shared" si="5"/>
        <v>0</v>
      </c>
      <c r="K66" s="27">
        <f t="shared" si="6"/>
        <v>0</v>
      </c>
      <c r="L66" s="27"/>
      <c r="M66" s="27">
        <f t="shared" si="7"/>
        <v>0</v>
      </c>
    </row>
    <row r="67" spans="1:13" ht="44.25" customHeight="1">
      <c r="A67" s="46" t="s">
        <v>115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7"/>
    </row>
    <row r="68" spans="1:13" ht="6.75" customHeight="1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</row>
    <row r="69" spans="1:13" ht="13.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3"/>
    </row>
    <row r="70" spans="1:13" ht="12.75">
      <c r="A70" s="29">
        <v>2</v>
      </c>
      <c r="B70" s="30" t="s">
        <v>39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51">
      <c r="A71" s="9">
        <v>1</v>
      </c>
      <c r="B71" s="19" t="s">
        <v>75</v>
      </c>
      <c r="C71" s="20" t="s">
        <v>36</v>
      </c>
      <c r="D71" s="19" t="s">
        <v>37</v>
      </c>
      <c r="E71" s="27">
        <v>3648</v>
      </c>
      <c r="F71" s="27"/>
      <c r="G71" s="27">
        <f>SUM(E71:F71)</f>
        <v>3648</v>
      </c>
      <c r="H71" s="27">
        <v>3696</v>
      </c>
      <c r="I71" s="27"/>
      <c r="J71" s="27">
        <f>SUM(H71:I71)</f>
        <v>3696</v>
      </c>
      <c r="K71" s="27">
        <f>H71-E71</f>
        <v>48</v>
      </c>
      <c r="L71" s="27"/>
      <c r="M71" s="27">
        <f>SUM(K71:L71)</f>
        <v>48</v>
      </c>
    </row>
    <row r="72" spans="1:13" ht="63.75">
      <c r="A72" s="9">
        <v>2</v>
      </c>
      <c r="B72" s="19" t="s">
        <v>76</v>
      </c>
      <c r="C72" s="20" t="s">
        <v>36</v>
      </c>
      <c r="D72" s="19" t="s">
        <v>37</v>
      </c>
      <c r="E72" s="27">
        <v>0</v>
      </c>
      <c r="F72" s="27"/>
      <c r="G72" s="27">
        <f aca="true" t="shared" si="8" ref="G72:G78">SUM(E72:F72)</f>
        <v>0</v>
      </c>
      <c r="H72" s="27">
        <v>0</v>
      </c>
      <c r="I72" s="27"/>
      <c r="J72" s="27">
        <f aca="true" t="shared" si="9" ref="J72:J78">SUM(H72:I72)</f>
        <v>0</v>
      </c>
      <c r="K72" s="27">
        <f aca="true" t="shared" si="10" ref="K72:K78">H72-E72</f>
        <v>0</v>
      </c>
      <c r="L72" s="27"/>
      <c r="M72" s="27">
        <f aca="true" t="shared" si="11" ref="M72:M78">SUM(K72:L72)</f>
        <v>0</v>
      </c>
    </row>
    <row r="73" spans="1:13" ht="63.75">
      <c r="A73" s="9">
        <v>3</v>
      </c>
      <c r="B73" s="19" t="s">
        <v>77</v>
      </c>
      <c r="C73" s="20" t="s">
        <v>36</v>
      </c>
      <c r="D73" s="19" t="s">
        <v>37</v>
      </c>
      <c r="E73" s="27">
        <v>267</v>
      </c>
      <c r="F73" s="27"/>
      <c r="G73" s="27">
        <f t="shared" si="8"/>
        <v>267</v>
      </c>
      <c r="H73" s="27">
        <v>267</v>
      </c>
      <c r="I73" s="27"/>
      <c r="J73" s="27">
        <f t="shared" si="9"/>
        <v>267</v>
      </c>
      <c r="K73" s="27">
        <f t="shared" si="10"/>
        <v>0</v>
      </c>
      <c r="L73" s="27"/>
      <c r="M73" s="27">
        <f t="shared" si="11"/>
        <v>0</v>
      </c>
    </row>
    <row r="74" spans="1:13" ht="51">
      <c r="A74" s="9">
        <v>4</v>
      </c>
      <c r="B74" s="19" t="s">
        <v>78</v>
      </c>
      <c r="C74" s="20" t="s">
        <v>40</v>
      </c>
      <c r="D74" s="19" t="s">
        <v>37</v>
      </c>
      <c r="E74" s="27">
        <v>7</v>
      </c>
      <c r="F74" s="27"/>
      <c r="G74" s="27">
        <f t="shared" si="8"/>
        <v>7</v>
      </c>
      <c r="H74" s="27">
        <v>10</v>
      </c>
      <c r="I74" s="27"/>
      <c r="J74" s="27">
        <f t="shared" si="9"/>
        <v>10</v>
      </c>
      <c r="K74" s="27">
        <f t="shared" si="10"/>
        <v>3</v>
      </c>
      <c r="L74" s="27"/>
      <c r="M74" s="27">
        <f t="shared" si="11"/>
        <v>3</v>
      </c>
    </row>
    <row r="75" spans="1:13" ht="69" customHeight="1">
      <c r="A75" s="9">
        <v>5</v>
      </c>
      <c r="B75" s="19" t="s">
        <v>79</v>
      </c>
      <c r="C75" s="20" t="s">
        <v>36</v>
      </c>
      <c r="D75" s="19" t="s">
        <v>37</v>
      </c>
      <c r="E75" s="27">
        <v>1010</v>
      </c>
      <c r="F75" s="27"/>
      <c r="G75" s="27">
        <f t="shared" si="8"/>
        <v>1010</v>
      </c>
      <c r="H75" s="27">
        <v>1010</v>
      </c>
      <c r="I75" s="27"/>
      <c r="J75" s="27">
        <f t="shared" si="9"/>
        <v>1010</v>
      </c>
      <c r="K75" s="27">
        <f t="shared" si="10"/>
        <v>0</v>
      </c>
      <c r="L75" s="27"/>
      <c r="M75" s="27">
        <f t="shared" si="11"/>
        <v>0</v>
      </c>
    </row>
    <row r="76" spans="1:13" ht="63.75">
      <c r="A76" s="9">
        <v>6</v>
      </c>
      <c r="B76" s="19" t="s">
        <v>80</v>
      </c>
      <c r="C76" s="20" t="s">
        <v>40</v>
      </c>
      <c r="D76" s="19" t="s">
        <v>37</v>
      </c>
      <c r="E76" s="27">
        <v>62</v>
      </c>
      <c r="F76" s="27"/>
      <c r="G76" s="27">
        <f t="shared" si="8"/>
        <v>62</v>
      </c>
      <c r="H76" s="27">
        <v>70</v>
      </c>
      <c r="I76" s="27"/>
      <c r="J76" s="27">
        <f t="shared" si="9"/>
        <v>70</v>
      </c>
      <c r="K76" s="27">
        <f t="shared" si="10"/>
        <v>8</v>
      </c>
      <c r="L76" s="27"/>
      <c r="M76" s="27">
        <f t="shared" si="11"/>
        <v>8</v>
      </c>
    </row>
    <row r="77" spans="1:13" ht="69" customHeight="1">
      <c r="A77" s="9">
        <v>7</v>
      </c>
      <c r="B77" s="19" t="s">
        <v>81</v>
      </c>
      <c r="C77" s="20" t="s">
        <v>36</v>
      </c>
      <c r="D77" s="19" t="s">
        <v>37</v>
      </c>
      <c r="E77" s="27">
        <v>0</v>
      </c>
      <c r="F77" s="27"/>
      <c r="G77" s="27">
        <f t="shared" si="8"/>
        <v>0</v>
      </c>
      <c r="H77" s="27">
        <v>0</v>
      </c>
      <c r="I77" s="27"/>
      <c r="J77" s="27">
        <f t="shared" si="9"/>
        <v>0</v>
      </c>
      <c r="K77" s="27">
        <f t="shared" si="10"/>
        <v>0</v>
      </c>
      <c r="L77" s="27"/>
      <c r="M77" s="27">
        <f t="shared" si="11"/>
        <v>0</v>
      </c>
    </row>
    <row r="78" spans="1:13" ht="57.75" customHeight="1">
      <c r="A78" s="9">
        <v>8</v>
      </c>
      <c r="B78" s="19" t="s">
        <v>82</v>
      </c>
      <c r="C78" s="20" t="s">
        <v>40</v>
      </c>
      <c r="D78" s="19" t="s">
        <v>37</v>
      </c>
      <c r="E78" s="27">
        <v>0</v>
      </c>
      <c r="F78" s="27"/>
      <c r="G78" s="27">
        <f t="shared" si="8"/>
        <v>0</v>
      </c>
      <c r="H78" s="27">
        <v>0</v>
      </c>
      <c r="I78" s="27"/>
      <c r="J78" s="27">
        <f t="shared" si="9"/>
        <v>0</v>
      </c>
      <c r="K78" s="27">
        <f t="shared" si="10"/>
        <v>0</v>
      </c>
      <c r="L78" s="27"/>
      <c r="M78" s="27">
        <f t="shared" si="11"/>
        <v>0</v>
      </c>
    </row>
    <row r="79" spans="1:13" ht="24" customHeight="1">
      <c r="A79" s="48" t="s">
        <v>116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7"/>
    </row>
    <row r="80" spans="1:13" ht="9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3"/>
    </row>
    <row r="81" spans="1:13" ht="12.75">
      <c r="A81" s="29">
        <v>3</v>
      </c>
      <c r="B81" s="30" t="s">
        <v>41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95.25" customHeight="1">
      <c r="A82" s="9">
        <v>1</v>
      </c>
      <c r="B82" s="19" t="s">
        <v>83</v>
      </c>
      <c r="C82" s="20" t="s">
        <v>38</v>
      </c>
      <c r="D82" s="21" t="s">
        <v>101</v>
      </c>
      <c r="E82" s="27">
        <v>21.21</v>
      </c>
      <c r="F82" s="27"/>
      <c r="G82" s="27">
        <f>SUM(E82:F82)</f>
        <v>21.21</v>
      </c>
      <c r="H82" s="28">
        <f>H33/H71</f>
        <v>14.908008658008658</v>
      </c>
      <c r="I82" s="27"/>
      <c r="J82" s="28">
        <f>SUM(H82:I82)</f>
        <v>14.908008658008658</v>
      </c>
      <c r="K82" s="28">
        <f>H82-E82</f>
        <v>-6.301991341991343</v>
      </c>
      <c r="L82" s="27"/>
      <c r="M82" s="28">
        <f>SUM(K82:L82)</f>
        <v>-6.301991341991343</v>
      </c>
    </row>
    <row r="83" spans="1:13" ht="90">
      <c r="A83" s="9">
        <v>2</v>
      </c>
      <c r="B83" s="19" t="s">
        <v>84</v>
      </c>
      <c r="C83" s="20" t="s">
        <v>38</v>
      </c>
      <c r="D83" s="21" t="s">
        <v>102</v>
      </c>
      <c r="E83" s="27">
        <v>0</v>
      </c>
      <c r="F83" s="27"/>
      <c r="G83" s="27">
        <f aca="true" t="shared" si="12" ref="G83:G89">SUM(E83:F83)</f>
        <v>0</v>
      </c>
      <c r="H83" s="28">
        <v>0</v>
      </c>
      <c r="I83" s="27"/>
      <c r="J83" s="28">
        <f aca="true" t="shared" si="13" ref="J83:J89">SUM(H83:I83)</f>
        <v>0</v>
      </c>
      <c r="K83" s="28">
        <f aca="true" t="shared" si="14" ref="K83:K89">H83-E83</f>
        <v>0</v>
      </c>
      <c r="L83" s="27"/>
      <c r="M83" s="28">
        <f aca="true" t="shared" si="15" ref="M83:M89">SUM(K83:L83)</f>
        <v>0</v>
      </c>
    </row>
    <row r="84" spans="1:13" ht="90">
      <c r="A84" s="9">
        <v>3</v>
      </c>
      <c r="B84" s="19" t="s">
        <v>85</v>
      </c>
      <c r="C84" s="20" t="s">
        <v>38</v>
      </c>
      <c r="D84" s="21" t="s">
        <v>103</v>
      </c>
      <c r="E84" s="27">
        <v>100</v>
      </c>
      <c r="F84" s="27"/>
      <c r="G84" s="27">
        <f t="shared" si="12"/>
        <v>100</v>
      </c>
      <c r="H84" s="28">
        <f>H35/H73</f>
        <v>100</v>
      </c>
      <c r="I84" s="27"/>
      <c r="J84" s="28">
        <f t="shared" si="13"/>
        <v>100</v>
      </c>
      <c r="K84" s="28">
        <f t="shared" si="14"/>
        <v>0</v>
      </c>
      <c r="L84" s="27"/>
      <c r="M84" s="28">
        <f t="shared" si="15"/>
        <v>0</v>
      </c>
    </row>
    <row r="85" spans="1:13" ht="90">
      <c r="A85" s="9">
        <v>4</v>
      </c>
      <c r="B85" s="19" t="s">
        <v>86</v>
      </c>
      <c r="C85" s="20" t="s">
        <v>38</v>
      </c>
      <c r="D85" s="21" t="s">
        <v>104</v>
      </c>
      <c r="E85" s="27">
        <v>425.71</v>
      </c>
      <c r="F85" s="27"/>
      <c r="G85" s="27">
        <f t="shared" si="12"/>
        <v>425.71</v>
      </c>
      <c r="H85" s="28">
        <f>H36/H74</f>
        <v>166.99200000000002</v>
      </c>
      <c r="I85" s="27"/>
      <c r="J85" s="28">
        <f t="shared" si="13"/>
        <v>166.99200000000002</v>
      </c>
      <c r="K85" s="28">
        <f t="shared" si="14"/>
        <v>-258.71799999999996</v>
      </c>
      <c r="L85" s="27"/>
      <c r="M85" s="28">
        <f t="shared" si="15"/>
        <v>-258.71799999999996</v>
      </c>
    </row>
    <row r="86" spans="1:13" ht="90">
      <c r="A86" s="9">
        <v>5</v>
      </c>
      <c r="B86" s="19" t="s">
        <v>87</v>
      </c>
      <c r="C86" s="20" t="s">
        <v>38</v>
      </c>
      <c r="D86" s="21" t="s">
        <v>105</v>
      </c>
      <c r="E86" s="27">
        <v>114.85</v>
      </c>
      <c r="F86" s="27"/>
      <c r="G86" s="27">
        <f t="shared" si="12"/>
        <v>114.85</v>
      </c>
      <c r="H86" s="28">
        <f>H37/H75</f>
        <v>118.81188118811882</v>
      </c>
      <c r="I86" s="27"/>
      <c r="J86" s="28">
        <f t="shared" si="13"/>
        <v>118.81188118811882</v>
      </c>
      <c r="K86" s="28">
        <f t="shared" si="14"/>
        <v>3.9618811881188236</v>
      </c>
      <c r="L86" s="27"/>
      <c r="M86" s="28">
        <f t="shared" si="15"/>
        <v>3.9618811881188236</v>
      </c>
    </row>
    <row r="87" spans="1:13" ht="96" customHeight="1">
      <c r="A87" s="9">
        <v>6</v>
      </c>
      <c r="B87" s="19" t="s">
        <v>88</v>
      </c>
      <c r="C87" s="20" t="s">
        <v>38</v>
      </c>
      <c r="D87" s="21" t="s">
        <v>106</v>
      </c>
      <c r="E87" s="27">
        <v>499.19</v>
      </c>
      <c r="F87" s="27"/>
      <c r="G87" s="27">
        <f t="shared" si="12"/>
        <v>499.19</v>
      </c>
      <c r="H87" s="31">
        <f>H38/H76</f>
        <v>520.4634285714286</v>
      </c>
      <c r="I87" s="27"/>
      <c r="J87" s="28">
        <f t="shared" si="13"/>
        <v>520.4634285714286</v>
      </c>
      <c r="K87" s="28">
        <f t="shared" si="14"/>
        <v>21.27342857142861</v>
      </c>
      <c r="L87" s="27"/>
      <c r="M87" s="28">
        <f t="shared" si="15"/>
        <v>21.27342857142861</v>
      </c>
    </row>
    <row r="88" spans="1:13" ht="93" customHeight="1">
      <c r="A88" s="9">
        <v>7</v>
      </c>
      <c r="B88" s="19" t="s">
        <v>89</v>
      </c>
      <c r="C88" s="20" t="s">
        <v>38</v>
      </c>
      <c r="D88" s="21" t="s">
        <v>107</v>
      </c>
      <c r="E88" s="27">
        <v>0</v>
      </c>
      <c r="F88" s="27"/>
      <c r="G88" s="27">
        <f t="shared" si="12"/>
        <v>0</v>
      </c>
      <c r="H88" s="28">
        <v>0</v>
      </c>
      <c r="I88" s="27"/>
      <c r="J88" s="28">
        <f t="shared" si="13"/>
        <v>0</v>
      </c>
      <c r="K88" s="28">
        <f t="shared" si="14"/>
        <v>0</v>
      </c>
      <c r="L88" s="27"/>
      <c r="M88" s="28">
        <f t="shared" si="15"/>
        <v>0</v>
      </c>
    </row>
    <row r="89" spans="1:13" ht="93.75" customHeight="1">
      <c r="A89" s="9">
        <v>8</v>
      </c>
      <c r="B89" s="19" t="s">
        <v>90</v>
      </c>
      <c r="C89" s="20" t="s">
        <v>38</v>
      </c>
      <c r="D89" s="21" t="s">
        <v>108</v>
      </c>
      <c r="E89" s="27">
        <v>0</v>
      </c>
      <c r="F89" s="27"/>
      <c r="G89" s="27">
        <f t="shared" si="12"/>
        <v>0</v>
      </c>
      <c r="H89" s="31">
        <v>0</v>
      </c>
      <c r="I89" s="27"/>
      <c r="J89" s="28">
        <f t="shared" si="13"/>
        <v>0</v>
      </c>
      <c r="K89" s="28">
        <f t="shared" si="14"/>
        <v>0</v>
      </c>
      <c r="L89" s="27"/>
      <c r="M89" s="28">
        <f t="shared" si="15"/>
        <v>0</v>
      </c>
    </row>
    <row r="90" spans="1:13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5"/>
    </row>
    <row r="91" spans="1:13" ht="62.25" customHeight="1">
      <c r="A91" s="35" t="s">
        <v>117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7"/>
    </row>
    <row r="92" spans="1:13" ht="12.75">
      <c r="A92" s="29">
        <v>4</v>
      </c>
      <c r="B92" s="30" t="s">
        <v>42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93" customHeight="1">
      <c r="A93" s="9">
        <v>1</v>
      </c>
      <c r="B93" s="19" t="s">
        <v>43</v>
      </c>
      <c r="C93" s="20" t="s">
        <v>44</v>
      </c>
      <c r="D93" s="21" t="s">
        <v>45</v>
      </c>
      <c r="E93" s="27">
        <v>-67.62</v>
      </c>
      <c r="F93" s="27"/>
      <c r="G93" s="27">
        <f>SUM(E93:F93)</f>
        <v>-67.62</v>
      </c>
      <c r="H93" s="31">
        <f>(3696/3419)*100-100</f>
        <v>8.101784147411522</v>
      </c>
      <c r="I93" s="27"/>
      <c r="J93" s="31">
        <f>H93</f>
        <v>8.101784147411522</v>
      </c>
      <c r="K93" s="31">
        <f aca="true" t="shared" si="16" ref="K93:K104">H93-E93</f>
        <v>75.72178414741153</v>
      </c>
      <c r="L93" s="27"/>
      <c r="M93" s="31">
        <f aca="true" t="shared" si="17" ref="M93:M104">SUM(K93:L93)</f>
        <v>75.72178414741153</v>
      </c>
    </row>
    <row r="94" spans="1:13" ht="78" customHeight="1">
      <c r="A94" s="9">
        <v>2</v>
      </c>
      <c r="B94" s="19" t="s">
        <v>46</v>
      </c>
      <c r="C94" s="20" t="s">
        <v>44</v>
      </c>
      <c r="D94" s="21" t="s">
        <v>47</v>
      </c>
      <c r="E94" s="27">
        <v>-73.26</v>
      </c>
      <c r="F94" s="27"/>
      <c r="G94" s="27">
        <f aca="true" t="shared" si="18" ref="G94:G104">SUM(E94:F94)</f>
        <v>-73.26</v>
      </c>
      <c r="H94" s="31">
        <f>(422/1320)*100-100</f>
        <v>-68.03030303030303</v>
      </c>
      <c r="I94" s="27"/>
      <c r="J94" s="31">
        <f aca="true" t="shared" si="19" ref="J94:J102">SUM(H94:I94)</f>
        <v>-68.03030303030303</v>
      </c>
      <c r="K94" s="31">
        <f t="shared" si="16"/>
        <v>5.229696969696974</v>
      </c>
      <c r="L94" s="27"/>
      <c r="M94" s="31">
        <f t="shared" si="17"/>
        <v>5.229696969696974</v>
      </c>
    </row>
    <row r="95" spans="1:13" ht="87" customHeight="1">
      <c r="A95" s="9">
        <v>3</v>
      </c>
      <c r="B95" s="19" t="s">
        <v>91</v>
      </c>
      <c r="C95" s="20" t="s">
        <v>44</v>
      </c>
      <c r="D95" s="21" t="s">
        <v>47</v>
      </c>
      <c r="E95" s="27">
        <v>0</v>
      </c>
      <c r="F95" s="27"/>
      <c r="G95" s="27">
        <f t="shared" si="18"/>
        <v>0</v>
      </c>
      <c r="H95" s="27">
        <v>0</v>
      </c>
      <c r="I95" s="27"/>
      <c r="J95" s="27">
        <f t="shared" si="19"/>
        <v>0</v>
      </c>
      <c r="K95" s="31">
        <f t="shared" si="16"/>
        <v>0</v>
      </c>
      <c r="L95" s="27"/>
      <c r="M95" s="31">
        <f t="shared" si="17"/>
        <v>0</v>
      </c>
    </row>
    <row r="96" spans="1:13" ht="79.5" customHeight="1">
      <c r="A96" s="9">
        <v>4</v>
      </c>
      <c r="B96" s="19" t="s">
        <v>92</v>
      </c>
      <c r="C96" s="20" t="s">
        <v>44</v>
      </c>
      <c r="D96" s="21" t="s">
        <v>47</v>
      </c>
      <c r="E96" s="27">
        <v>-44.44</v>
      </c>
      <c r="F96" s="27"/>
      <c r="G96" s="27">
        <f t="shared" si="18"/>
        <v>-44.44</v>
      </c>
      <c r="H96" s="31">
        <f>(H61/9)*100-100</f>
        <v>-44.44444444444444</v>
      </c>
      <c r="I96" s="27"/>
      <c r="J96" s="31">
        <f t="shared" si="19"/>
        <v>-44.44444444444444</v>
      </c>
      <c r="K96" s="31">
        <f t="shared" si="16"/>
        <v>-0.004444444444445139</v>
      </c>
      <c r="L96" s="27"/>
      <c r="M96" s="31">
        <f t="shared" si="17"/>
        <v>-0.004444444444445139</v>
      </c>
    </row>
    <row r="97" spans="1:13" ht="89.25">
      <c r="A97" s="9">
        <v>5</v>
      </c>
      <c r="B97" s="19" t="s">
        <v>93</v>
      </c>
      <c r="C97" s="20" t="s">
        <v>44</v>
      </c>
      <c r="D97" s="21" t="s">
        <v>47</v>
      </c>
      <c r="E97" s="27">
        <v>-95.92</v>
      </c>
      <c r="F97" s="27"/>
      <c r="G97" s="27">
        <f t="shared" si="18"/>
        <v>-95.92</v>
      </c>
      <c r="H97" s="31">
        <f>(2/49)*100-100</f>
        <v>-95.91836734693878</v>
      </c>
      <c r="I97" s="27"/>
      <c r="J97" s="31">
        <f t="shared" si="19"/>
        <v>-95.91836734693878</v>
      </c>
      <c r="K97" s="31">
        <f t="shared" si="16"/>
        <v>0.0016326530612218448</v>
      </c>
      <c r="L97" s="27"/>
      <c r="M97" s="31">
        <f t="shared" si="17"/>
        <v>0.0016326530612218448</v>
      </c>
    </row>
    <row r="98" spans="1:13" ht="69" customHeight="1">
      <c r="A98" s="9">
        <v>6</v>
      </c>
      <c r="B98" s="19" t="s">
        <v>94</v>
      </c>
      <c r="C98" s="20" t="s">
        <v>40</v>
      </c>
      <c r="D98" s="21" t="s">
        <v>48</v>
      </c>
      <c r="E98" s="27">
        <v>2</v>
      </c>
      <c r="F98" s="27"/>
      <c r="G98" s="27">
        <f t="shared" si="18"/>
        <v>2</v>
      </c>
      <c r="H98" s="27">
        <v>2</v>
      </c>
      <c r="I98" s="27"/>
      <c r="J98" s="27">
        <f t="shared" si="19"/>
        <v>2</v>
      </c>
      <c r="K98" s="31">
        <f t="shared" si="16"/>
        <v>0</v>
      </c>
      <c r="L98" s="27"/>
      <c r="M98" s="31">
        <f t="shared" si="17"/>
        <v>0</v>
      </c>
    </row>
    <row r="99" spans="1:13" ht="89.25">
      <c r="A99" s="9">
        <v>7</v>
      </c>
      <c r="B99" s="19" t="s">
        <v>95</v>
      </c>
      <c r="C99" s="20" t="s">
        <v>44</v>
      </c>
      <c r="D99" s="21" t="s">
        <v>47</v>
      </c>
      <c r="E99" s="27">
        <v>14.29</v>
      </c>
      <c r="F99" s="27"/>
      <c r="G99" s="27">
        <f t="shared" si="18"/>
        <v>14.29</v>
      </c>
      <c r="H99" s="31">
        <f>(7/7)*100-100</f>
        <v>0</v>
      </c>
      <c r="I99" s="27"/>
      <c r="J99" s="31">
        <f t="shared" si="19"/>
        <v>0</v>
      </c>
      <c r="K99" s="31">
        <f t="shared" si="16"/>
        <v>-14.29</v>
      </c>
      <c r="L99" s="27"/>
      <c r="M99" s="31">
        <f t="shared" si="17"/>
        <v>-14.29</v>
      </c>
    </row>
    <row r="100" spans="1:13" ht="89.25">
      <c r="A100" s="9">
        <v>8</v>
      </c>
      <c r="B100" s="19" t="s">
        <v>96</v>
      </c>
      <c r="C100" s="20" t="s">
        <v>44</v>
      </c>
      <c r="D100" s="21" t="s">
        <v>47</v>
      </c>
      <c r="E100" s="27">
        <v>-50</v>
      </c>
      <c r="F100" s="27"/>
      <c r="G100" s="27">
        <f t="shared" si="18"/>
        <v>-50</v>
      </c>
      <c r="H100" s="27">
        <f>(48/30)*100-100</f>
        <v>60</v>
      </c>
      <c r="I100" s="27"/>
      <c r="J100" s="27">
        <f t="shared" si="19"/>
        <v>60</v>
      </c>
      <c r="K100" s="31">
        <f t="shared" si="16"/>
        <v>110</v>
      </c>
      <c r="L100" s="27"/>
      <c r="M100" s="31">
        <f t="shared" si="17"/>
        <v>110</v>
      </c>
    </row>
    <row r="101" spans="1:13" ht="76.5">
      <c r="A101" s="9">
        <v>9</v>
      </c>
      <c r="B101" s="19" t="s">
        <v>97</v>
      </c>
      <c r="C101" s="20" t="s">
        <v>40</v>
      </c>
      <c r="D101" s="21" t="s">
        <v>48</v>
      </c>
      <c r="E101" s="27">
        <v>15</v>
      </c>
      <c r="F101" s="27"/>
      <c r="G101" s="27">
        <f t="shared" si="18"/>
        <v>15</v>
      </c>
      <c r="H101" s="27">
        <v>48</v>
      </c>
      <c r="I101" s="27"/>
      <c r="J101" s="27">
        <f t="shared" si="19"/>
        <v>48</v>
      </c>
      <c r="K101" s="31">
        <f t="shared" si="16"/>
        <v>33</v>
      </c>
      <c r="L101" s="27"/>
      <c r="M101" s="31">
        <f t="shared" si="17"/>
        <v>33</v>
      </c>
    </row>
    <row r="102" spans="1:13" ht="76.5">
      <c r="A102" s="9">
        <v>10</v>
      </c>
      <c r="B102" s="19" t="s">
        <v>110</v>
      </c>
      <c r="C102" s="20" t="s">
        <v>44</v>
      </c>
      <c r="D102" s="21" t="s">
        <v>47</v>
      </c>
      <c r="E102" s="27">
        <v>-100</v>
      </c>
      <c r="F102" s="27"/>
      <c r="G102" s="27">
        <f t="shared" si="18"/>
        <v>-100</v>
      </c>
      <c r="H102" s="31">
        <f>(0/7)*100-100</f>
        <v>-100</v>
      </c>
      <c r="I102" s="27"/>
      <c r="J102" s="31">
        <f t="shared" si="19"/>
        <v>-100</v>
      </c>
      <c r="K102" s="31">
        <f t="shared" si="16"/>
        <v>0</v>
      </c>
      <c r="L102" s="27"/>
      <c r="M102" s="31">
        <f t="shared" si="17"/>
        <v>0</v>
      </c>
    </row>
    <row r="103" spans="1:14" ht="89.25">
      <c r="A103" s="9">
        <v>11</v>
      </c>
      <c r="B103" s="19" t="s">
        <v>111</v>
      </c>
      <c r="C103" s="20" t="s">
        <v>44</v>
      </c>
      <c r="D103" s="21" t="s">
        <v>47</v>
      </c>
      <c r="E103" s="33">
        <v>-100</v>
      </c>
      <c r="F103" s="27"/>
      <c r="G103" s="27">
        <f t="shared" si="18"/>
        <v>-100</v>
      </c>
      <c r="H103" s="34">
        <v>-100</v>
      </c>
      <c r="I103" s="27"/>
      <c r="J103" s="31">
        <v>-100</v>
      </c>
      <c r="K103" s="31" t="s">
        <v>113</v>
      </c>
      <c r="L103" s="27"/>
      <c r="M103" s="31" t="s">
        <v>113</v>
      </c>
      <c r="N103" s="32"/>
    </row>
    <row r="104" spans="1:14" ht="63.75" customHeight="1">
      <c r="A104" s="9">
        <v>12</v>
      </c>
      <c r="B104" s="19" t="s">
        <v>98</v>
      </c>
      <c r="C104" s="20" t="s">
        <v>40</v>
      </c>
      <c r="D104" s="21" t="s">
        <v>48</v>
      </c>
      <c r="E104" s="27">
        <v>0</v>
      </c>
      <c r="F104" s="27"/>
      <c r="G104" s="27">
        <f t="shared" si="18"/>
        <v>0</v>
      </c>
      <c r="H104" s="27">
        <v>0</v>
      </c>
      <c r="I104" s="27"/>
      <c r="J104" s="27">
        <v>0</v>
      </c>
      <c r="K104" s="31">
        <f t="shared" si="16"/>
        <v>0</v>
      </c>
      <c r="L104" s="27"/>
      <c r="M104" s="31">
        <f t="shared" si="17"/>
        <v>0</v>
      </c>
      <c r="N104" s="32"/>
    </row>
    <row r="105" spans="1:13" ht="54" customHeight="1">
      <c r="A105" s="35" t="s">
        <v>114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7"/>
    </row>
    <row r="106" spans="1:13" ht="12.75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40"/>
    </row>
    <row r="107" ht="12.75">
      <c r="A107" s="8"/>
    </row>
    <row r="108" spans="1:4" ht="19.5" customHeight="1">
      <c r="A108" s="10" t="s">
        <v>49</v>
      </c>
      <c r="B108" s="10"/>
      <c r="C108" s="10"/>
      <c r="D108" s="10"/>
    </row>
    <row r="109" spans="1:13" ht="51" customHeight="1">
      <c r="A109" s="42" t="s">
        <v>109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1:4" ht="20.25" customHeight="1">
      <c r="A110" s="22" t="s">
        <v>50</v>
      </c>
      <c r="B110" s="22"/>
      <c r="C110" s="22"/>
      <c r="D110" s="22"/>
    </row>
    <row r="111" spans="1:5" ht="12.75">
      <c r="A111" s="42" t="s">
        <v>51</v>
      </c>
      <c r="B111" s="42"/>
      <c r="C111" s="42"/>
      <c r="D111" s="42"/>
      <c r="E111" s="42"/>
    </row>
    <row r="112" spans="1:13" ht="12.75">
      <c r="A112" s="42"/>
      <c r="B112" s="42"/>
      <c r="C112" s="42"/>
      <c r="D112" s="42"/>
      <c r="E112" s="42"/>
      <c r="G112" s="43"/>
      <c r="H112" s="43"/>
      <c r="J112" s="44" t="s">
        <v>52</v>
      </c>
      <c r="K112" s="44"/>
      <c r="L112" s="44"/>
      <c r="M112" s="44"/>
    </row>
    <row r="113" spans="1:13" ht="15.75" customHeight="1">
      <c r="A113" s="23"/>
      <c r="B113" s="23"/>
      <c r="C113" s="23"/>
      <c r="D113" s="23"/>
      <c r="E113" s="23"/>
      <c r="J113" s="41" t="s">
        <v>53</v>
      </c>
      <c r="K113" s="41"/>
      <c r="L113" s="41"/>
      <c r="M113" s="41"/>
    </row>
    <row r="114" spans="1:13" ht="18.75" customHeight="1">
      <c r="A114" s="42" t="s">
        <v>54</v>
      </c>
      <c r="B114" s="42"/>
      <c r="C114" s="42"/>
      <c r="D114" s="42"/>
      <c r="E114" s="42"/>
      <c r="G114" s="43"/>
      <c r="H114" s="43"/>
      <c r="J114" s="44" t="s">
        <v>55</v>
      </c>
      <c r="K114" s="44"/>
      <c r="L114" s="44"/>
      <c r="M114" s="44"/>
    </row>
    <row r="115" spans="1:13" ht="15.75" customHeight="1">
      <c r="A115" s="24"/>
      <c r="B115" s="24"/>
      <c r="C115" s="24"/>
      <c r="D115" s="24"/>
      <c r="E115" s="24"/>
      <c r="J115" s="41" t="s">
        <v>53</v>
      </c>
      <c r="K115" s="41"/>
      <c r="L115" s="41"/>
      <c r="M115" s="41"/>
    </row>
  </sheetData>
  <sheetProtection/>
  <mergeCells count="74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20:M20"/>
    <mergeCell ref="B23:M23"/>
    <mergeCell ref="B24:M24"/>
    <mergeCell ref="B25:M25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3:D33"/>
    <mergeCell ref="B34:D34"/>
    <mergeCell ref="B35:D35"/>
    <mergeCell ref="B40:D40"/>
    <mergeCell ref="B41:D41"/>
    <mergeCell ref="B36:D36"/>
    <mergeCell ref="B37:D37"/>
    <mergeCell ref="B38:D38"/>
    <mergeCell ref="B39:D39"/>
    <mergeCell ref="B42:D42"/>
    <mergeCell ref="A43:M43"/>
    <mergeCell ref="A45:M45"/>
    <mergeCell ref="A48:A49"/>
    <mergeCell ref="B48:D49"/>
    <mergeCell ref="E48:G48"/>
    <mergeCell ref="H48:J48"/>
    <mergeCell ref="K48:M48"/>
    <mergeCell ref="B44:N44"/>
    <mergeCell ref="A90:M90"/>
    <mergeCell ref="B50:D50"/>
    <mergeCell ref="B51:D51"/>
    <mergeCell ref="A55:A56"/>
    <mergeCell ref="B55:B56"/>
    <mergeCell ref="C55:C56"/>
    <mergeCell ref="D55:D56"/>
    <mergeCell ref="J112:M112"/>
    <mergeCell ref="E55:G55"/>
    <mergeCell ref="H55:J55"/>
    <mergeCell ref="K55:M55"/>
    <mergeCell ref="A67:M67"/>
    <mergeCell ref="A79:M79"/>
    <mergeCell ref="A91:M91"/>
    <mergeCell ref="A68:M68"/>
    <mergeCell ref="A69:M69"/>
    <mergeCell ref="A80:M80"/>
    <mergeCell ref="A105:M105"/>
    <mergeCell ref="A106:M106"/>
    <mergeCell ref="J115:M115"/>
    <mergeCell ref="J113:M113"/>
    <mergeCell ref="A114:E114"/>
    <mergeCell ref="G114:H114"/>
    <mergeCell ref="J114:M114"/>
    <mergeCell ref="A109:M109"/>
    <mergeCell ref="A111:E112"/>
    <mergeCell ref="G112:H112"/>
  </mergeCells>
  <conditionalFormatting sqref="B33:B40">
    <cfRule type="cellIs" priority="1" dxfId="0" operator="equal" stopIfTrue="1">
      <formula>$D32</formula>
    </cfRule>
  </conditionalFormatting>
  <conditionalFormatting sqref="B59:B66 B71:B78 B93:B104 B82:B89">
    <cfRule type="cellIs" priority="2" dxfId="0" operator="equal" stopIfTrue="1">
      <formula>$G58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2020-02-05T07:16:50Z</cp:lastPrinted>
  <dcterms:created xsi:type="dcterms:W3CDTF">1996-10-08T23:32:33Z</dcterms:created>
  <dcterms:modified xsi:type="dcterms:W3CDTF">2021-02-08T13:44:46Z</dcterms:modified>
  <cp:category/>
  <cp:version/>
  <cp:contentType/>
  <cp:contentStatus/>
</cp:coreProperties>
</file>