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02.2021" sheetId="2" r:id="rId2"/>
  </sheets>
  <definedNames>
    <definedName name="_xlnm.Print_Area" localSheetId="1">'24.02.2021'!$A$1:$E$217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<sst xmlns="http://schemas.openxmlformats.org/spreadsheetml/2006/main" count="254" uniqueCount="130">
  <si>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</si>
  <si>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</si>
  <si>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</si>
  <si>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</si>
  <si>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</si>
  <si>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</si>
  <si>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</si>
  <si>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</si>
  <si>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</si>
  <si>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</si>
  <si>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</si>
  <si>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</si>
  <si>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</si>
  <si>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</si>
  <si>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</si>
  <si>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</si>
  <si>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</si>
  <si>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</si>
  <si>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</si>
  <si>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</si>
  <si>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</si>
  <si>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</si>
  <si>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</si>
  <si>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</si>
  <si>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</si>
  <si>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</si>
  <si>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</si>
  <si>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</si>
  <si>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</si>
  <si>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</si>
  <si>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</si>
  <si>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</si>
  <si>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</si>
  <si>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</si>
  <si>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</si>
  <si>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</si>
  <si>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</si>
  <si>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</si>
  <si>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</si>
  <si>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</si>
  <si>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</si>
  <si>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</si>
  <si>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</si>
  <si>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</si>
  <si>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</si>
  <si>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</si>
  <si>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</si>
  <si>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</si>
  <si>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</si>
  <si>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</si>
  <si>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</si>
  <si>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</si>
  <si>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</si>
  <si>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</si>
  <si>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</si>
  <si>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</si>
  <si>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</si>
  <si>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</si>
  <si>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</si>
  <si>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</si>
  <si>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</si>
  <si>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</si>
  <si>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</si>
  <si>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</si>
  <si>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</si>
  <si>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</si>
  <si>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</si>
  <si>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</si>
  <si>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</si>
  <si>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</si>
  <si>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</si>
  <si>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</si>
  <si>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</si>
  <si>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</si>
  <si>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</si>
  <si>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</si>
  <si>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</si>
  <si>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</si>
  <si>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</si>
  <si>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</si>
  <si>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</si>
  <si>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</si>
  <si>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</si>
  <si>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</si>
  <si>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</si>
  <si>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</si>
  <si>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</si>
  <si>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</si>
  <si>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</si>
  <si>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</si>
  <si>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</si>
  <si>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</si>
  <si>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</si>
  <si>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муніципальне формування з охорони громадського порядку</t>
  </si>
  <si>
    <t xml:space="preserve">Всього </t>
  </si>
  <si>
    <t>Інтернет/програма інформатизації</t>
  </si>
  <si>
    <t>Управління освіти</t>
  </si>
  <si>
    <t>навчально-тренувальні збори з дзюдо</t>
  </si>
  <si>
    <t>навчально-тренувальні збори з легкої атлетики</t>
  </si>
  <si>
    <t>спортивний інвентар для карате</t>
  </si>
  <si>
    <t>м'яч баскетбольний 2 шт.</t>
  </si>
  <si>
    <t>гума для підтягувань</t>
  </si>
  <si>
    <t>велозапчастини</t>
  </si>
  <si>
    <t>манекени з руками</t>
  </si>
  <si>
    <t xml:space="preserve">спортивний інвентар </t>
  </si>
  <si>
    <t>бар'єри</t>
  </si>
  <si>
    <t>боксерські рукавички</t>
  </si>
  <si>
    <t>гантелі</t>
  </si>
  <si>
    <t>викачка вигрібних ям</t>
  </si>
  <si>
    <t>за виконані роботи з коригування та експертизи ПКД по об’єкту "Капітальний ремонт шляхом проведення комплексної термомодернізації об’єкту "Ніжинська ЗОШ № 10" - співфінансування з МБ по проекту НЕФКО</t>
  </si>
  <si>
    <t>Фінансування видатків бюджету Ніжинської міської територіальної громади за 24.02.2021р. пооб’єктно</t>
  </si>
  <si>
    <t>Залишок коштів станом на 24.02.2021 р., в т.ч.:</t>
  </si>
  <si>
    <t>Надходження коштів на рахунки бюджету 24.02.2021 р., в т.ч.:</t>
  </si>
  <si>
    <t>Всього коштів на рахунках бюджету 24.02.2021 р., в т.ч.:</t>
  </si>
  <si>
    <t>послуги по чистці снігу</t>
  </si>
  <si>
    <t>супровід програмного забезпечення "Облік медичних кадрів України"/програма інформатизації</t>
  </si>
  <si>
    <t>Усього</t>
  </si>
  <si>
    <t>придбання стаціонарного телефону</t>
  </si>
  <si>
    <t>послуги з виготовлення рекламної продукції</t>
  </si>
  <si>
    <t>послуги з виготовлення технічного паспорту на групу нежитлових приміщень/програма</t>
  </si>
  <si>
    <t>придбання акустичної системи/програма інформатизації</t>
  </si>
  <si>
    <t>послуги по обслуговуванню оргтехніки/програма інформатизації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</si>
  <si>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</si>
  <si>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програма підтримки "Червоного Хреста" (тепло)</t>
  </si>
  <si>
    <t>програма підтримки НТБ (тепло)</t>
  </si>
  <si>
    <t>заробітна плата за ІІ половину лютого працівникам виконавчого комітету, ЦСССДМ, молодіжного центру, освіти, територіального центру,реабілітаційного центру, відділу спорту, МЦ "Спорт для всіх", УЖКГ та Б, фінансового управління, ЦМЛ</t>
  </si>
  <si>
    <t>Управління ЖКГ та будівництва</t>
  </si>
  <si>
    <t>Влаштування автобусної зупинки по вул. Шепелівська - ФОП Кияшко М.М.</t>
  </si>
  <si>
    <t xml:space="preserve">розпорядження  № 63, 64, 65, від  23.02.2021 р. </t>
  </si>
  <si>
    <t>надходження податків і зборів  по загальному фонду бюджету (в т.ч. повернення з депозитів 11,00 млн. грн.)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</si>
</sst>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="83" zoomScaleSheetLayoutView="83" zoomScalePageLayoutView="0" workbookViewId="0" topLeftCell="A1">
      <selection activeCell="C171" sqref="C17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70.5" customHeight="1">
      <c r="A1" s="94" t="s">
        <v>110</v>
      </c>
      <c r="B1" s="94"/>
      <c r="C1" s="94"/>
      <c r="D1" s="94"/>
      <c r="E1" s="94"/>
    </row>
    <row r="2" spans="1:5" ht="26.25" customHeight="1" hidden="1">
      <c r="A2" s="95" t="s">
        <v>128</v>
      </c>
      <c r="B2" s="95"/>
      <c r="C2" s="95"/>
      <c r="D2" s="96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4" t="s">
        <v>111</v>
      </c>
      <c r="B4" s="74"/>
      <c r="C4" s="74"/>
      <c r="D4" s="54">
        <f>D9-D5</f>
        <v>3032330.129999999</v>
      </c>
      <c r="E4" s="23"/>
    </row>
    <row r="5" spans="1:5" ht="23.25" customHeight="1">
      <c r="A5" s="74" t="s">
        <v>112</v>
      </c>
      <c r="B5" s="74"/>
      <c r="C5" s="74"/>
      <c r="D5" s="54">
        <f>D6+D7+D8</f>
        <v>11599147.66</v>
      </c>
      <c r="E5" s="23"/>
    </row>
    <row r="6" spans="1:5" ht="41.25" customHeight="1">
      <c r="A6" s="90" t="s">
        <v>129</v>
      </c>
      <c r="B6" s="90"/>
      <c r="C6" s="90"/>
      <c r="D6" s="34">
        <f>599141.41+11000000</f>
        <v>11599141.41</v>
      </c>
      <c r="E6" s="23"/>
    </row>
    <row r="7" spans="1:5" ht="23.25" customHeight="1">
      <c r="A7" s="90" t="s">
        <v>62</v>
      </c>
      <c r="B7" s="90"/>
      <c r="C7" s="90"/>
      <c r="D7" s="34">
        <v>6.25</v>
      </c>
      <c r="E7" s="23"/>
    </row>
    <row r="8" spans="1:5" ht="23.25" customHeight="1">
      <c r="A8" s="90" t="s">
        <v>18</v>
      </c>
      <c r="B8" s="90"/>
      <c r="C8" s="90"/>
      <c r="D8" s="34"/>
      <c r="E8" s="23"/>
    </row>
    <row r="9" spans="1:5" ht="23.25" customHeight="1">
      <c r="A9" s="74" t="s">
        <v>113</v>
      </c>
      <c r="B9" s="74"/>
      <c r="C9" s="74"/>
      <c r="D9" s="54">
        <f>3631477.79+11000000</f>
        <v>14631477.79</v>
      </c>
      <c r="E9" s="23"/>
    </row>
    <row r="10" spans="1:5" ht="18.75" customHeight="1">
      <c r="A10" s="91" t="s">
        <v>70</v>
      </c>
      <c r="B10" s="91"/>
      <c r="C10" s="91"/>
      <c r="D10" s="91"/>
      <c r="E10" s="23"/>
    </row>
    <row r="11" spans="1:5" s="25" customFormat="1" ht="24.75" customHeight="1">
      <c r="A11" s="55" t="s">
        <v>54</v>
      </c>
      <c r="B11" s="91" t="s">
        <v>55</v>
      </c>
      <c r="C11" s="91"/>
      <c r="D11" s="56">
        <f>D12+D33+D39+D47+D150+D151+D152+D153</f>
        <v>14150560.85</v>
      </c>
      <c r="E11" s="24"/>
    </row>
    <row r="12" spans="1:5" s="25" customFormat="1" ht="80.25" customHeight="1">
      <c r="A12" s="51" t="s">
        <v>56</v>
      </c>
      <c r="B12" s="75" t="s">
        <v>125</v>
      </c>
      <c r="C12" s="75"/>
      <c r="D12" s="37">
        <f>D13+D14+D15+D16+D17+D18+D19+D20+D21+D22+D23+D24+D25+D26+D27+D28+D29+D30+D31+D32</f>
        <v>13367778.5</v>
      </c>
      <c r="E12" s="24"/>
    </row>
    <row r="13" spans="1:5" s="25" customFormat="1" ht="21" customHeight="1" hidden="1">
      <c r="A13" s="57"/>
      <c r="B13" s="50"/>
      <c r="C13" s="49" t="s">
        <v>73</v>
      </c>
      <c r="D13" s="45">
        <v>2202156.39</v>
      </c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>
        <f>168572.59+34194.25</f>
        <v>202766.84</v>
      </c>
      <c r="E15" s="31"/>
    </row>
    <row r="16" spans="1:5" s="32" customFormat="1" ht="22.5" customHeight="1" hidden="1">
      <c r="A16" s="57"/>
      <c r="B16" s="50"/>
      <c r="C16" s="49" t="s">
        <v>31</v>
      </c>
      <c r="D16" s="45">
        <v>30896.79</v>
      </c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>
        <v>25115.13</v>
      </c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v>8998242.46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>
        <f>317369.54+78383.64</f>
        <v>395753.18</v>
      </c>
      <c r="E23" s="31"/>
    </row>
    <row r="24" spans="1:5" s="32" customFormat="1" ht="22.5" customHeight="1" hidden="1">
      <c r="A24" s="57"/>
      <c r="B24" s="50"/>
      <c r="C24" s="49" t="s">
        <v>65</v>
      </c>
      <c r="D24" s="45">
        <f>82005.39+15837.81</f>
        <v>97843.2</v>
      </c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>
        <f>109305.41+21429.71</f>
        <v>130735.12</v>
      </c>
      <c r="E26" s="31"/>
    </row>
    <row r="27" spans="1:5" s="32" customFormat="1" ht="21.75" customHeight="1" hidden="1">
      <c r="A27" s="57"/>
      <c r="B27" s="50"/>
      <c r="C27" s="49" t="s">
        <v>66</v>
      </c>
      <c r="D27" s="45">
        <f>79316.16+16843.83</f>
        <v>96159.99</v>
      </c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>
        <f>437935.69+95434.04</f>
        <v>533369.73</v>
      </c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>
        <f>547007.37+107732.3</f>
        <v>654739.67</v>
      </c>
      <c r="E32" s="31"/>
    </row>
    <row r="33" spans="1:5" s="32" customFormat="1" ht="23.25" customHeight="1">
      <c r="A33" s="51" t="s">
        <v>8</v>
      </c>
      <c r="B33" s="92" t="s">
        <v>67</v>
      </c>
      <c r="C33" s="93"/>
      <c r="D33" s="37">
        <f>SUM(D34:D38)</f>
        <v>25867.06</v>
      </c>
      <c r="E33" s="31"/>
    </row>
    <row r="34" spans="1:5" s="32" customFormat="1" ht="22.5" customHeight="1" hidden="1">
      <c r="A34" s="51"/>
      <c r="B34" s="87" t="s">
        <v>68</v>
      </c>
      <c r="C34" s="87"/>
      <c r="D34" s="41"/>
      <c r="E34" s="31"/>
    </row>
    <row r="35" spans="1:5" s="25" customFormat="1" ht="24" customHeight="1">
      <c r="A35" s="51"/>
      <c r="B35" s="87" t="s">
        <v>15</v>
      </c>
      <c r="C35" s="87"/>
      <c r="D35" s="41">
        <v>5303.2</v>
      </c>
      <c r="E35" s="24"/>
    </row>
    <row r="36" spans="1:5" s="25" customFormat="1" ht="24" customHeight="1">
      <c r="A36" s="51"/>
      <c r="B36" s="87" t="s">
        <v>90</v>
      </c>
      <c r="C36" s="87"/>
      <c r="D36" s="42">
        <f>18360+1440</f>
        <v>19800</v>
      </c>
      <c r="E36" s="24"/>
    </row>
    <row r="37" spans="1:5" s="25" customFormat="1" ht="19.5" hidden="1">
      <c r="A37" s="51"/>
      <c r="B37" s="87" t="s">
        <v>91</v>
      </c>
      <c r="C37" s="87"/>
      <c r="D37" s="41"/>
      <c r="E37" s="24"/>
    </row>
    <row r="38" spans="1:5" s="25" customFormat="1" ht="19.5" customHeight="1">
      <c r="A38" s="51"/>
      <c r="B38" s="88" t="s">
        <v>68</v>
      </c>
      <c r="C38" s="89"/>
      <c r="D38" s="41">
        <v>763.86</v>
      </c>
      <c r="E38" s="24"/>
    </row>
    <row r="39" spans="1:5" s="25" customFormat="1" ht="24" customHeight="1">
      <c r="A39" s="51" t="s">
        <v>10</v>
      </c>
      <c r="B39" s="84" t="s">
        <v>67</v>
      </c>
      <c r="C39" s="84"/>
      <c r="D39" s="43">
        <f>SUM(D40:D46)</f>
        <v>0</v>
      </c>
      <c r="E39" s="24"/>
    </row>
    <row r="40" spans="1:5" s="25" customFormat="1" ht="24" customHeight="1" hidden="1">
      <c r="A40" s="51"/>
      <c r="B40" s="87" t="s">
        <v>63</v>
      </c>
      <c r="C40" s="87"/>
      <c r="D40" s="41"/>
      <c r="E40" s="24"/>
    </row>
    <row r="41" spans="1:5" s="25" customFormat="1" ht="24" customHeight="1" hidden="1">
      <c r="A41" s="51"/>
      <c r="B41" s="87" t="s">
        <v>83</v>
      </c>
      <c r="C41" s="87"/>
      <c r="D41" s="41"/>
      <c r="E41" s="24"/>
    </row>
    <row r="42" spans="1:5" s="25" customFormat="1" ht="19.5" hidden="1">
      <c r="A42" s="51"/>
      <c r="B42" s="87" t="s">
        <v>84</v>
      </c>
      <c r="C42" s="87"/>
      <c r="D42" s="41"/>
      <c r="E42" s="24"/>
    </row>
    <row r="43" spans="1:5" s="25" customFormat="1" ht="19.5" hidden="1">
      <c r="A43" s="51"/>
      <c r="B43" s="87" t="s">
        <v>15</v>
      </c>
      <c r="C43" s="87"/>
      <c r="D43" s="41"/>
      <c r="E43" s="24"/>
    </row>
    <row r="44" spans="1:5" s="25" customFormat="1" ht="19.5" hidden="1">
      <c r="A44" s="51"/>
      <c r="B44" s="87" t="s">
        <v>32</v>
      </c>
      <c r="C44" s="87"/>
      <c r="D44" s="41"/>
      <c r="E44" s="24"/>
    </row>
    <row r="45" spans="1:5" s="25" customFormat="1" ht="24" customHeight="1" hidden="1">
      <c r="A45" s="51"/>
      <c r="B45" s="88" t="s">
        <v>68</v>
      </c>
      <c r="C45" s="89"/>
      <c r="D45" s="41"/>
      <c r="E45" s="24"/>
    </row>
    <row r="46" spans="1:5" s="25" customFormat="1" ht="24" customHeight="1" hidden="1">
      <c r="A46" s="51"/>
      <c r="B46" s="87" t="s">
        <v>74</v>
      </c>
      <c r="C46" s="87"/>
      <c r="D46" s="41"/>
      <c r="E46" s="24"/>
    </row>
    <row r="47" spans="1:5" s="25" customFormat="1" ht="24" customHeight="1">
      <c r="A47" s="21" t="s">
        <v>26</v>
      </c>
      <c r="B47" s="84" t="s">
        <v>67</v>
      </c>
      <c r="C47" s="84"/>
      <c r="D47" s="39">
        <f>D48+D68+D90+D111+D130+D148</f>
        <v>608108.76</v>
      </c>
      <c r="E47" s="24"/>
    </row>
    <row r="48" spans="1:5" s="25" customFormat="1" ht="18.75">
      <c r="A48" s="21"/>
      <c r="B48" s="84" t="s">
        <v>72</v>
      </c>
      <c r="C48" s="84"/>
      <c r="D48" s="41">
        <f>SUM(D49:D67)</f>
        <v>292135.01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>
      <c r="A55" s="57"/>
      <c r="B55" s="58"/>
      <c r="C55" s="49" t="s">
        <v>15</v>
      </c>
      <c r="D55" s="45">
        <f>6018.84+275623.86</f>
        <v>281642.7</v>
      </c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>
      <c r="A66" s="57"/>
      <c r="B66" s="58"/>
      <c r="C66" s="49" t="s">
        <v>0</v>
      </c>
      <c r="D66" s="48">
        <v>10492.31</v>
      </c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4" t="s">
        <v>1</v>
      </c>
      <c r="C68" s="84"/>
      <c r="D68" s="41">
        <f>SUM(D69:D89)</f>
        <v>860.24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>
      <c r="A72" s="57"/>
      <c r="B72" s="49"/>
      <c r="C72" s="49" t="s">
        <v>74</v>
      </c>
      <c r="D72" s="45">
        <v>63</v>
      </c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>
      <c r="A76" s="57"/>
      <c r="B76" s="49"/>
      <c r="C76" s="49" t="s">
        <v>64</v>
      </c>
      <c r="D76" s="45">
        <f>726.6</f>
        <v>726.6</v>
      </c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>
      <c r="A87" s="57"/>
      <c r="B87" s="49"/>
      <c r="C87" s="49" t="s">
        <v>77</v>
      </c>
      <c r="D87" s="45">
        <v>70.64</v>
      </c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4" t="s">
        <v>2</v>
      </c>
      <c r="C90" s="84"/>
      <c r="D90" s="41">
        <f>D91+D92+D93+D94+D95+D96+D97+D98+D99+D100+D101+D102+D103+D105+D106+D107+D108+D109+D110</f>
        <v>0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4" t="s">
        <v>71</v>
      </c>
      <c r="C111" s="84"/>
      <c r="D111" s="41">
        <f>SUM(D112:D129)</f>
        <v>315113.51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>
      <c r="A115" s="57"/>
      <c r="B115" s="49"/>
      <c r="C115" s="49" t="s">
        <v>74</v>
      </c>
      <c r="D115" s="45">
        <v>6930</v>
      </c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>
      <c r="A119" s="57"/>
      <c r="B119" s="49"/>
      <c r="C119" s="49" t="s">
        <v>64</v>
      </c>
      <c r="D119" s="45">
        <f>11000+284001.19+10505.19+2626.27</f>
        <v>308132.65</v>
      </c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>
      <c r="A126" s="57"/>
      <c r="B126" s="49"/>
      <c r="C126" s="49" t="s">
        <v>66</v>
      </c>
      <c r="D126" s="45">
        <v>50.86</v>
      </c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4" t="s">
        <v>85</v>
      </c>
      <c r="C130" s="84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4" t="s">
        <v>81</v>
      </c>
      <c r="C148" s="84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63" customHeight="1">
      <c r="A150" s="79" t="s">
        <v>57</v>
      </c>
      <c r="B150" s="85" t="s">
        <v>122</v>
      </c>
      <c r="C150" s="86"/>
      <c r="D150" s="44">
        <v>148806.53</v>
      </c>
      <c r="E150" s="31"/>
    </row>
    <row r="151" spans="1:5" s="25" customFormat="1" ht="18" customHeight="1" hidden="1">
      <c r="A151" s="83"/>
      <c r="B151" s="85"/>
      <c r="C151" s="86"/>
      <c r="D151" s="44"/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0"/>
      <c r="B153" s="85"/>
      <c r="C153" s="86"/>
      <c r="D153" s="44"/>
      <c r="E153" s="24"/>
    </row>
    <row r="154" spans="1:5" s="25" customFormat="1" ht="24" customHeight="1">
      <c r="A154" s="51" t="s">
        <v>23</v>
      </c>
      <c r="B154" s="74" t="s">
        <v>58</v>
      </c>
      <c r="C154" s="74"/>
      <c r="D154" s="39">
        <f>D171+D184+D191+D192+D193</f>
        <v>64851.71</v>
      </c>
      <c r="E154" s="24"/>
    </row>
    <row r="155" spans="1:5" s="25" customFormat="1" ht="21.75" customHeight="1" hidden="1">
      <c r="A155" s="79" t="s">
        <v>64</v>
      </c>
      <c r="B155" s="70"/>
      <c r="C155" s="71"/>
      <c r="D155" s="41"/>
      <c r="E155" s="59"/>
    </row>
    <row r="156" spans="1:5" s="25" customFormat="1" ht="18.75" hidden="1">
      <c r="A156" s="83"/>
      <c r="B156" s="70"/>
      <c r="C156" s="71"/>
      <c r="D156" s="41"/>
      <c r="E156" s="59"/>
    </row>
    <row r="157" spans="1:5" s="25" customFormat="1" ht="24.75" customHeight="1" hidden="1">
      <c r="A157" s="83"/>
      <c r="B157" s="75"/>
      <c r="C157" s="75"/>
      <c r="D157" s="41"/>
      <c r="E157" s="59"/>
    </row>
    <row r="158" spans="1:5" s="25" customFormat="1" ht="18.75" customHeight="1" hidden="1">
      <c r="A158" s="83"/>
      <c r="B158" s="75"/>
      <c r="C158" s="75"/>
      <c r="D158" s="41"/>
      <c r="E158" s="59"/>
    </row>
    <row r="159" spans="1:5" s="25" customFormat="1" ht="17.25" customHeight="1" hidden="1">
      <c r="A159" s="83"/>
      <c r="B159" s="75"/>
      <c r="C159" s="75"/>
      <c r="D159" s="41"/>
      <c r="E159" s="59"/>
    </row>
    <row r="160" spans="1:5" s="25" customFormat="1" ht="34.5" customHeight="1" hidden="1">
      <c r="A160" s="83"/>
      <c r="B160" s="75"/>
      <c r="C160" s="75"/>
      <c r="D160" s="41"/>
      <c r="E160" s="59"/>
    </row>
    <row r="161" spans="1:5" s="25" customFormat="1" ht="18.75" hidden="1">
      <c r="A161" s="83"/>
      <c r="B161" s="75"/>
      <c r="C161" s="75"/>
      <c r="D161" s="41"/>
      <c r="E161" s="59"/>
    </row>
    <row r="162" spans="1:5" s="25" customFormat="1" ht="18" customHeight="1" hidden="1">
      <c r="A162" s="83"/>
      <c r="B162" s="70"/>
      <c r="C162" s="71"/>
      <c r="D162" s="41"/>
      <c r="E162" s="59"/>
    </row>
    <row r="163" spans="1:5" s="64" customFormat="1" ht="18.75" customHeight="1" hidden="1">
      <c r="A163" s="83"/>
      <c r="B163" s="75"/>
      <c r="C163" s="75"/>
      <c r="D163" s="41"/>
      <c r="E163" s="59"/>
    </row>
    <row r="164" spans="1:5" s="25" customFormat="1" ht="18.75" customHeight="1" hidden="1">
      <c r="A164" s="80"/>
      <c r="B164" s="75"/>
      <c r="C164" s="75"/>
      <c r="D164" s="41"/>
      <c r="E164" s="59"/>
    </row>
    <row r="165" spans="1:5" s="25" customFormat="1" ht="20.25" customHeight="1">
      <c r="A165" s="79" t="s">
        <v>0</v>
      </c>
      <c r="B165" s="75" t="s">
        <v>117</v>
      </c>
      <c r="C165" s="75"/>
      <c r="D165" s="41">
        <v>1471</v>
      </c>
      <c r="E165" s="59"/>
    </row>
    <row r="166" spans="1:5" s="25" customFormat="1" ht="18.75" customHeight="1">
      <c r="A166" s="83"/>
      <c r="B166" s="75" t="s">
        <v>92</v>
      </c>
      <c r="C166" s="75"/>
      <c r="D166" s="41">
        <v>400</v>
      </c>
      <c r="E166" s="59"/>
    </row>
    <row r="167" spans="1:5" s="25" customFormat="1" ht="18.75" customHeight="1">
      <c r="A167" s="83"/>
      <c r="B167" s="70" t="s">
        <v>118</v>
      </c>
      <c r="C167" s="71"/>
      <c r="D167" s="41">
        <v>2015</v>
      </c>
      <c r="E167" s="59"/>
    </row>
    <row r="168" spans="1:5" s="25" customFormat="1" ht="36.75" customHeight="1">
      <c r="A168" s="83"/>
      <c r="B168" s="70" t="s">
        <v>119</v>
      </c>
      <c r="C168" s="71"/>
      <c r="D168" s="41">
        <v>3740</v>
      </c>
      <c r="E168" s="59"/>
    </row>
    <row r="169" spans="1:5" s="25" customFormat="1" ht="22.5" customHeight="1">
      <c r="A169" s="83"/>
      <c r="B169" s="70" t="s">
        <v>120</v>
      </c>
      <c r="C169" s="71"/>
      <c r="D169" s="41">
        <v>900</v>
      </c>
      <c r="E169" s="59"/>
    </row>
    <row r="170" spans="1:5" s="25" customFormat="1" ht="22.5" customHeight="1">
      <c r="A170" s="83"/>
      <c r="B170" s="70" t="s">
        <v>121</v>
      </c>
      <c r="C170" s="71"/>
      <c r="D170" s="41">
        <v>3600</v>
      </c>
      <c r="E170" s="59"/>
    </row>
    <row r="171" spans="1:5" s="25" customFormat="1" ht="22.5" customHeight="1">
      <c r="A171" s="80"/>
      <c r="B171" s="61"/>
      <c r="C171" s="67" t="s">
        <v>116</v>
      </c>
      <c r="D171" s="66">
        <f>D165+D166+D167+D168+D169+D170</f>
        <v>12126</v>
      </c>
      <c r="E171" s="59"/>
    </row>
    <row r="172" spans="1:4" s="26" customFormat="1" ht="18.75">
      <c r="A172" s="79" t="s">
        <v>69</v>
      </c>
      <c r="B172" s="70" t="s">
        <v>97</v>
      </c>
      <c r="C172" s="71"/>
      <c r="D172" s="28">
        <v>3600</v>
      </c>
    </row>
    <row r="173" spans="1:4" s="26" customFormat="1" ht="18.75">
      <c r="A173" s="83"/>
      <c r="B173" s="70" t="s">
        <v>98</v>
      </c>
      <c r="C173" s="71"/>
      <c r="D173" s="28">
        <v>1400</v>
      </c>
    </row>
    <row r="174" spans="1:4" s="26" customFormat="1" ht="18.75">
      <c r="A174" s="83"/>
      <c r="B174" s="70" t="s">
        <v>99</v>
      </c>
      <c r="C174" s="71"/>
      <c r="D174" s="28">
        <v>3443</v>
      </c>
    </row>
    <row r="175" spans="1:4" s="26" customFormat="1" ht="21" customHeight="1">
      <c r="A175" s="83"/>
      <c r="B175" s="70" t="s">
        <v>100</v>
      </c>
      <c r="C175" s="71"/>
      <c r="D175" s="28">
        <v>2899</v>
      </c>
    </row>
    <row r="176" spans="1:4" s="26" customFormat="1" ht="27" customHeight="1">
      <c r="A176" s="83"/>
      <c r="B176" s="70" t="s">
        <v>101</v>
      </c>
      <c r="C176" s="71"/>
      <c r="D176" s="28">
        <v>4994</v>
      </c>
    </row>
    <row r="177" spans="1:4" s="26" customFormat="1" ht="25.5" customHeight="1">
      <c r="A177" s="83"/>
      <c r="B177" s="70" t="s">
        <v>102</v>
      </c>
      <c r="C177" s="71"/>
      <c r="D177" s="28">
        <v>5000</v>
      </c>
    </row>
    <row r="178" spans="1:4" s="26" customFormat="1" ht="30.75" customHeight="1">
      <c r="A178" s="83"/>
      <c r="B178" s="70" t="s">
        <v>103</v>
      </c>
      <c r="C178" s="71"/>
      <c r="D178" s="28">
        <v>4265</v>
      </c>
    </row>
    <row r="179" spans="1:4" s="26" customFormat="1" ht="26.25" customHeight="1">
      <c r="A179" s="83"/>
      <c r="B179" s="70" t="s">
        <v>104</v>
      </c>
      <c r="C179" s="71"/>
      <c r="D179" s="28">
        <f>2130+3700</f>
        <v>5830</v>
      </c>
    </row>
    <row r="180" spans="1:4" s="26" customFormat="1" ht="18" customHeight="1">
      <c r="A180" s="83"/>
      <c r="B180" s="70" t="s">
        <v>105</v>
      </c>
      <c r="C180" s="71"/>
      <c r="D180" s="28">
        <v>1670</v>
      </c>
    </row>
    <row r="181" spans="1:4" s="26" customFormat="1" ht="20.25" customHeight="1">
      <c r="A181" s="83"/>
      <c r="B181" s="70" t="s">
        <v>106</v>
      </c>
      <c r="C181" s="71"/>
      <c r="D181" s="28">
        <v>3280</v>
      </c>
    </row>
    <row r="182" spans="1:4" s="26" customFormat="1" ht="18" customHeight="1">
      <c r="A182" s="83"/>
      <c r="B182" s="70" t="s">
        <v>107</v>
      </c>
      <c r="C182" s="71"/>
      <c r="D182" s="28">
        <v>3650</v>
      </c>
    </row>
    <row r="183" spans="1:4" s="26" customFormat="1" ht="20.25" customHeight="1">
      <c r="A183" s="83"/>
      <c r="B183" s="70" t="s">
        <v>108</v>
      </c>
      <c r="C183" s="71"/>
      <c r="D183" s="28">
        <v>3501.96</v>
      </c>
    </row>
    <row r="184" spans="1:4" s="26" customFormat="1" ht="21.75" customHeight="1">
      <c r="A184" s="83"/>
      <c r="B184" s="65"/>
      <c r="C184" s="67" t="s">
        <v>116</v>
      </c>
      <c r="D184" s="68">
        <f>D172+D173+D174+D175+D176+D177+D178+D179+D180+D181+D182+D183</f>
        <v>43532.96</v>
      </c>
    </row>
    <row r="185" spans="1:4" s="26" customFormat="1" ht="18" customHeight="1" hidden="1">
      <c r="A185" s="83"/>
      <c r="B185" s="70"/>
      <c r="C185" s="71"/>
      <c r="D185" s="28"/>
    </row>
    <row r="186" spans="1:4" s="26" customFormat="1" ht="18" customHeight="1" hidden="1">
      <c r="A186" s="79" t="s">
        <v>61</v>
      </c>
      <c r="B186" s="70"/>
      <c r="C186" s="71"/>
      <c r="D186" s="28"/>
    </row>
    <row r="187" spans="1:4" s="26" customFormat="1" ht="23.25" customHeight="1" hidden="1">
      <c r="A187" s="80"/>
      <c r="B187" s="70"/>
      <c r="C187" s="71"/>
      <c r="D187" s="28"/>
    </row>
    <row r="188" spans="1:4" s="26" customFormat="1" ht="23.25" customHeight="1">
      <c r="A188" s="79" t="s">
        <v>15</v>
      </c>
      <c r="B188" s="70" t="s">
        <v>114</v>
      </c>
      <c r="C188" s="71"/>
      <c r="D188" s="28">
        <v>1750</v>
      </c>
    </row>
    <row r="189" spans="1:4" s="26" customFormat="1" ht="49.5" customHeight="1">
      <c r="A189" s="83"/>
      <c r="B189" s="70" t="s">
        <v>115</v>
      </c>
      <c r="C189" s="71"/>
      <c r="D189" s="28">
        <v>1600</v>
      </c>
    </row>
    <row r="190" spans="1:4" s="26" customFormat="1" ht="23.25" customHeight="1">
      <c r="A190" s="83"/>
      <c r="B190" s="70" t="s">
        <v>95</v>
      </c>
      <c r="C190" s="71"/>
      <c r="D190" s="28">
        <v>1745</v>
      </c>
    </row>
    <row r="191" spans="1:4" s="26" customFormat="1" ht="23.25" customHeight="1">
      <c r="A191" s="80"/>
      <c r="B191" s="61"/>
      <c r="C191" s="67" t="s">
        <v>116</v>
      </c>
      <c r="D191" s="68">
        <f>D188+D189+D190</f>
        <v>5095</v>
      </c>
    </row>
    <row r="192" spans="1:4" s="26" customFormat="1" ht="29.25" customHeight="1">
      <c r="A192" s="21" t="s">
        <v>19</v>
      </c>
      <c r="B192" s="70" t="s">
        <v>123</v>
      </c>
      <c r="C192" s="71"/>
      <c r="D192" s="28">
        <v>2130.64</v>
      </c>
    </row>
    <row r="193" spans="1:4" s="26" customFormat="1" ht="26.25" customHeight="1">
      <c r="A193" s="21" t="s">
        <v>14</v>
      </c>
      <c r="B193" s="70" t="s">
        <v>124</v>
      </c>
      <c r="C193" s="71"/>
      <c r="D193" s="28">
        <v>1967.11</v>
      </c>
    </row>
    <row r="194" spans="1:4" s="26" customFormat="1" ht="19.5" customHeight="1">
      <c r="A194" s="63"/>
      <c r="B194" s="70"/>
      <c r="C194" s="71"/>
      <c r="D194" s="28"/>
    </row>
    <row r="195" spans="1:4" s="26" customFormat="1" ht="36" customHeight="1">
      <c r="A195" s="63" t="s">
        <v>126</v>
      </c>
      <c r="B195" s="70" t="s">
        <v>127</v>
      </c>
      <c r="C195" s="71"/>
      <c r="D195" s="28">
        <v>49000</v>
      </c>
    </row>
    <row r="196" spans="1:4" s="26" customFormat="1" ht="21" customHeight="1">
      <c r="A196" s="63"/>
      <c r="B196" s="70"/>
      <c r="C196" s="71"/>
      <c r="D196" s="28"/>
    </row>
    <row r="197" spans="1:4" s="26" customFormat="1" ht="21" customHeight="1" hidden="1">
      <c r="A197" s="63"/>
      <c r="B197" s="70"/>
      <c r="C197" s="71"/>
      <c r="D197" s="28"/>
    </row>
    <row r="198" spans="1:4" s="26" customFormat="1" ht="21" customHeight="1" hidden="1">
      <c r="A198" s="63"/>
      <c r="B198" s="70"/>
      <c r="C198" s="71"/>
      <c r="D198" s="28"/>
    </row>
    <row r="199" spans="1:4" s="26" customFormat="1" ht="21" customHeight="1" hidden="1">
      <c r="A199" s="63"/>
      <c r="B199" s="70"/>
      <c r="C199" s="71"/>
      <c r="D199" s="28"/>
    </row>
    <row r="200" spans="1:4" s="26" customFormat="1" ht="36.75" customHeight="1" hidden="1">
      <c r="A200" s="63"/>
      <c r="B200" s="70"/>
      <c r="C200" s="71"/>
      <c r="D200" s="28"/>
    </row>
    <row r="201" spans="1:4" s="26" customFormat="1" ht="18.75" hidden="1">
      <c r="A201" s="63"/>
      <c r="B201" s="70"/>
      <c r="C201" s="71"/>
      <c r="D201" s="28"/>
    </row>
    <row r="202" spans="1:4" s="26" customFormat="1" ht="18.75" hidden="1">
      <c r="A202" s="60"/>
      <c r="B202" s="70"/>
      <c r="C202" s="71"/>
      <c r="D202" s="28"/>
    </row>
    <row r="203" spans="1:4" s="26" customFormat="1" ht="18.75" hidden="1">
      <c r="A203" s="21"/>
      <c r="B203" s="70"/>
      <c r="C203" s="71"/>
      <c r="D203" s="28"/>
    </row>
    <row r="204" spans="1:5" s="26" customFormat="1" ht="19.5" customHeight="1">
      <c r="A204" s="51"/>
      <c r="B204" s="81" t="s">
        <v>20</v>
      </c>
      <c r="C204" s="82"/>
      <c r="D204" s="24">
        <f>D154+D11</f>
        <v>14215412.56</v>
      </c>
      <c r="E204" s="27"/>
    </row>
    <row r="205" spans="1:5" s="26" customFormat="1" ht="19.5" customHeight="1">
      <c r="A205" s="52"/>
      <c r="B205" s="81" t="s">
        <v>59</v>
      </c>
      <c r="C205" s="82"/>
      <c r="D205" s="24">
        <f>SUM(D206:D207)</f>
        <v>220400</v>
      </c>
      <c r="E205" s="27"/>
    </row>
    <row r="206" spans="1:5" s="26" customFormat="1" ht="80.25" customHeight="1">
      <c r="A206" s="60" t="s">
        <v>96</v>
      </c>
      <c r="B206" s="70" t="s">
        <v>109</v>
      </c>
      <c r="C206" s="71"/>
      <c r="D206" s="28">
        <v>220400</v>
      </c>
      <c r="E206" s="27"/>
    </row>
    <row r="207" spans="1:4" s="26" customFormat="1" ht="18.75" hidden="1">
      <c r="A207" s="21"/>
      <c r="B207" s="70"/>
      <c r="C207" s="71"/>
      <c r="D207" s="28"/>
    </row>
    <row r="208" spans="1:4" s="26" customFormat="1" ht="21" customHeight="1" hidden="1">
      <c r="A208" s="21"/>
      <c r="B208" s="61"/>
      <c r="C208" s="62"/>
      <c r="D208" s="28"/>
    </row>
    <row r="209" spans="1:4" s="26" customFormat="1" ht="21" customHeight="1">
      <c r="A209" s="21"/>
      <c r="B209" s="76" t="s">
        <v>94</v>
      </c>
      <c r="C209" s="77"/>
      <c r="D209" s="24">
        <f>D204+D205</f>
        <v>14435812.56</v>
      </c>
    </row>
    <row r="210" spans="1:4" s="26" customFormat="1" ht="21" customHeight="1">
      <c r="A210" s="21"/>
      <c r="B210" s="61"/>
      <c r="C210" s="62"/>
      <c r="D210" s="28"/>
    </row>
    <row r="211" spans="1:5" s="26" customFormat="1" ht="19.5" customHeight="1">
      <c r="A211" s="21"/>
      <c r="B211" s="78" t="s">
        <v>87</v>
      </c>
      <c r="C211" s="78"/>
      <c r="D211" s="24">
        <f>D213+D215+D216</f>
        <v>0</v>
      </c>
      <c r="E211" s="27"/>
    </row>
    <row r="212" spans="1:5" s="26" customFormat="1" ht="0.75" customHeight="1">
      <c r="A212" s="79"/>
      <c r="B212" s="70"/>
      <c r="C212" s="71"/>
      <c r="D212" s="28"/>
      <c r="E212" s="27"/>
    </row>
    <row r="213" spans="1:5" s="26" customFormat="1" ht="18.75">
      <c r="A213" s="80"/>
      <c r="B213" s="70"/>
      <c r="C213" s="71"/>
      <c r="D213" s="28"/>
      <c r="E213" s="27"/>
    </row>
    <row r="214" spans="1:5" s="26" customFormat="1" ht="21" customHeight="1" hidden="1">
      <c r="A214" s="21"/>
      <c r="B214" s="70"/>
      <c r="C214" s="71"/>
      <c r="D214" s="28"/>
      <c r="E214" s="27"/>
    </row>
    <row r="215" spans="1:5" s="26" customFormat="1" ht="18" customHeight="1">
      <c r="A215" s="21"/>
      <c r="B215" s="72"/>
      <c r="C215" s="73"/>
      <c r="D215" s="28"/>
      <c r="E215" s="27"/>
    </row>
    <row r="216" spans="1:5" s="26" customFormat="1" ht="18.75">
      <c r="A216" s="40"/>
      <c r="B216" s="70"/>
      <c r="C216" s="71"/>
      <c r="D216" s="28"/>
      <c r="E216" s="27"/>
    </row>
    <row r="217" spans="1:5" s="26" customFormat="1" ht="18.75">
      <c r="A217" s="21"/>
      <c r="B217" s="74" t="s">
        <v>88</v>
      </c>
      <c r="C217" s="74"/>
      <c r="D217" s="24">
        <f>D9-'24.02.2021'!D204-'24.02.2021'!D205</f>
        <v>195665.22999999858</v>
      </c>
      <c r="E217" s="27"/>
    </row>
    <row r="218" spans="1:5" s="26" customFormat="1" ht="19.5" customHeight="1">
      <c r="A218" s="21"/>
      <c r="B218" s="75"/>
      <c r="C218" s="75"/>
      <c r="D218" s="28"/>
      <c r="E218" s="27"/>
    </row>
    <row r="219" spans="1:5" s="26" customFormat="1" ht="21" customHeight="1">
      <c r="A219" s="21"/>
      <c r="B219" s="75"/>
      <c r="C219" s="75"/>
      <c r="D219" s="28"/>
      <c r="E219" s="27"/>
    </row>
    <row r="220" spans="1:5" s="26" customFormat="1" ht="18.75">
      <c r="A220" s="22"/>
      <c r="B220" s="22"/>
      <c r="C220" s="22"/>
      <c r="D220" s="30"/>
      <c r="E220" s="27"/>
    </row>
    <row r="222" ht="39.75" customHeight="1"/>
  </sheetData>
  <sheetProtection/>
  <mergeCells count="104">
    <mergeCell ref="B216:C216"/>
    <mergeCell ref="B217:C217"/>
    <mergeCell ref="B218:C218"/>
    <mergeCell ref="B219:C219"/>
    <mergeCell ref="B189:C189"/>
    <mergeCell ref="B190:C190"/>
    <mergeCell ref="B215:C215"/>
    <mergeCell ref="B207:C207"/>
    <mergeCell ref="B209:C209"/>
    <mergeCell ref="B197:C197"/>
    <mergeCell ref="B211:C211"/>
    <mergeCell ref="A212:A213"/>
    <mergeCell ref="B212:C212"/>
    <mergeCell ref="B213:C213"/>
    <mergeCell ref="B214:C214"/>
    <mergeCell ref="B203:C203"/>
    <mergeCell ref="B204:C204"/>
    <mergeCell ref="B205:C205"/>
    <mergeCell ref="B206:C206"/>
    <mergeCell ref="B199:C199"/>
    <mergeCell ref="B200:C200"/>
    <mergeCell ref="B201:C201"/>
    <mergeCell ref="B202:C202"/>
    <mergeCell ref="B188:C188"/>
    <mergeCell ref="B192:C192"/>
    <mergeCell ref="B193:C193"/>
    <mergeCell ref="B194:C194"/>
    <mergeCell ref="B195:C195"/>
    <mergeCell ref="A186:A187"/>
    <mergeCell ref="B186:C186"/>
    <mergeCell ref="B187:C187"/>
    <mergeCell ref="A172:A185"/>
    <mergeCell ref="B172:C172"/>
    <mergeCell ref="B198:C198"/>
    <mergeCell ref="A188:A191"/>
    <mergeCell ref="B174:C174"/>
    <mergeCell ref="B175:C175"/>
    <mergeCell ref="B176:C176"/>
    <mergeCell ref="B177:C177"/>
    <mergeCell ref="B178:C178"/>
    <mergeCell ref="B196:C196"/>
    <mergeCell ref="B181:C181"/>
    <mergeCell ref="B182:C182"/>
    <mergeCell ref="B183:C183"/>
    <mergeCell ref="B185:C185"/>
    <mergeCell ref="B179:C179"/>
    <mergeCell ref="B180:C180"/>
    <mergeCell ref="B163:C163"/>
    <mergeCell ref="B164:C164"/>
    <mergeCell ref="B165:C165"/>
    <mergeCell ref="B166:C166"/>
    <mergeCell ref="B167:C167"/>
    <mergeCell ref="B168:C168"/>
    <mergeCell ref="B169:C169"/>
    <mergeCell ref="B173:C173"/>
    <mergeCell ref="A165:A171"/>
    <mergeCell ref="B170:C170"/>
    <mergeCell ref="B154:C154"/>
    <mergeCell ref="A155:A16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30:C130"/>
    <mergeCell ref="B148:C148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2021-02-25T06:56:24Z</cp:lastPrinted>
  <dcterms:created xsi:type="dcterms:W3CDTF">2015-05-15T06:08:32Z</dcterms:created>
  <dcterms:modified xsi:type="dcterms:W3CDTF">2021-02-25T09:03:10Z</dcterms:modified>
  <cp:category/>
  <cp:version/>
  <cp:contentType/>
  <cp:contentStatus/>
</cp:coreProperties>
</file>