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8460" tabRatio="895" activeTab="0"/>
  </bookViews>
  <sheets>
    <sheet name="01.04.2021" sheetId="1" r:id="rId1"/>
  </sheets>
  <definedNames>
    <definedName name="_xlnm.Print_Area" localSheetId="0">'01.04.2021'!$A$1:$J$142</definedName>
  </definedNames>
  <calcPr fullCalcOnLoad="1"/>
</workbook>
</file>

<file path=xl/sharedStrings.xml><?xml version="1.0" encoding="utf-8"?>
<sst xmlns="http://schemas.openxmlformats.org/spreadsheetml/2006/main" count="211" uniqueCount="167">
  <si>
    <t>0210180</t>
  </si>
  <si>
    <t>0212111</t>
  </si>
  <si>
    <t>0212143</t>
  </si>
  <si>
    <t>0212144</t>
  </si>
  <si>
    <t>0212152</t>
  </si>
  <si>
    <t>0213242</t>
  </si>
  <si>
    <t>0213112</t>
  </si>
  <si>
    <t>0213122</t>
  </si>
  <si>
    <t>0213131</t>
  </si>
  <si>
    <t>0217610</t>
  </si>
  <si>
    <t>0217640</t>
  </si>
  <si>
    <t>0218110</t>
  </si>
  <si>
    <t>0218410</t>
  </si>
  <si>
    <t>0810160</t>
  </si>
  <si>
    <t>0810180</t>
  </si>
  <si>
    <t>0813180</t>
  </si>
  <si>
    <t>0813192</t>
  </si>
  <si>
    <t>0813242</t>
  </si>
  <si>
    <t>1010180</t>
  </si>
  <si>
    <t>1014082</t>
  </si>
  <si>
    <t>Програма розвитку туризму на 2017 -2021 рр.</t>
  </si>
  <si>
    <t xml:space="preserve">Цільова програма проведення археологічних досліджень в  місті Ніжин на 2017 – 2021 роки </t>
  </si>
  <si>
    <t>1115032</t>
  </si>
  <si>
    <t>1210180</t>
  </si>
  <si>
    <t>1216011</t>
  </si>
  <si>
    <t>1216013</t>
  </si>
  <si>
    <t>1216030</t>
  </si>
  <si>
    <t>1217350</t>
  </si>
  <si>
    <t>1217670</t>
  </si>
  <si>
    <t>1218110</t>
  </si>
  <si>
    <t>1218120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</si>
  <si>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</si>
  <si>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</si>
  <si>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0610180</t>
  </si>
  <si>
    <t>0813033</t>
  </si>
  <si>
    <t>0813035</t>
  </si>
  <si>
    <t>0212141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</si>
  <si>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</si>
  <si>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</si>
  <si>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Профінансовано   ЗАГАЛЬНИЙ ФОНД</t>
  </si>
  <si>
    <t>Профінансовано  СПЕЦІАЛЬНИЙ ФОНД</t>
  </si>
  <si>
    <t>0813032</t>
  </si>
  <si>
    <t>1110180</t>
  </si>
  <si>
    <t>1218311</t>
  </si>
  <si>
    <t>0217680</t>
  </si>
  <si>
    <t>1216020</t>
  </si>
  <si>
    <t>1217130</t>
  </si>
  <si>
    <t>0212010</t>
  </si>
  <si>
    <t>0212142</t>
  </si>
  <si>
    <t>0216082</t>
  </si>
  <si>
    <t>всього</t>
  </si>
  <si>
    <t>0813210</t>
  </si>
  <si>
    <t>1213210</t>
  </si>
  <si>
    <t>1014030</t>
  </si>
  <si>
    <t>1014040</t>
  </si>
  <si>
    <t>3718600</t>
  </si>
  <si>
    <t>0217350</t>
  </si>
  <si>
    <t>3110180</t>
  </si>
  <si>
    <t>3117130</t>
  </si>
  <si>
    <t>3117660</t>
  </si>
  <si>
    <t>3117650</t>
  </si>
  <si>
    <t>3710160</t>
  </si>
  <si>
    <t>0212030</t>
  </si>
  <si>
    <t xml:space="preserve">Міська цільова Програма оснащення медичною технікою та виробами медичного призначення на 2020 - 2022 роки </t>
  </si>
  <si>
    <t>0212100</t>
  </si>
  <si>
    <t>Програма  інформатизації  діяльності  виконавчого комітету Ніжинської міської ради Чернігівської області на 2020-2022роки</t>
  </si>
  <si>
    <t>0217520</t>
  </si>
  <si>
    <t>0617520</t>
  </si>
  <si>
    <t xml:space="preserve">Програма  інформатизації  діяльності  Управління освіти Ніжинської міської ради на 2020-2022роки </t>
  </si>
  <si>
    <t>0817520</t>
  </si>
  <si>
    <t>Програма  інформатизації  діяльності  управління соціального захисту населення Ніжинської міської ради Чернігівської області на 2020-2022роки</t>
  </si>
  <si>
    <t>1017520</t>
  </si>
  <si>
    <t xml:space="preserve">Програма  інформатизації  діяльності   управління культури і туризму   Ніжинської міської ради  Чернігівської області на 2020-2022роки </t>
  </si>
  <si>
    <t>1117520</t>
  </si>
  <si>
    <t>Програма  інформатизації  діяльності  відділу з питань фізичної культури та спорту Ніжинської міської ради на 2020-2022роки</t>
  </si>
  <si>
    <t>1217520</t>
  </si>
  <si>
    <t xml:space="preserve">Програма  інформатизації  діяльності  Управління житлово-комунального господарства та будівництва Ніжинської міської ради Чернігівської області на 2020-2022роки </t>
  </si>
  <si>
    <t>3117520</t>
  </si>
  <si>
    <t xml:space="preserve">Програма  інформатизації  діяльності   управління комунального майна та земельних відносин   Ніжинської міської ради  Чернігівської області на 2020-2022роки </t>
  </si>
  <si>
    <t>3717520</t>
  </si>
  <si>
    <t>0218220</t>
  </si>
  <si>
    <t>1218220</t>
  </si>
  <si>
    <t>0213133</t>
  </si>
  <si>
    <t>Міська програма утримання та забезпечення  діяльності КЗ Ніжинський молодіжний центр  Ніжинської  міської  ради  на 2019-2022роки.</t>
  </si>
  <si>
    <t>1217640</t>
  </si>
  <si>
    <t>1115061</t>
  </si>
  <si>
    <t>1014060</t>
  </si>
  <si>
    <t>1217693</t>
  </si>
  <si>
    <t>Міська програма "Ніжин - дітям" на період до 2021рр.</t>
  </si>
  <si>
    <t>про  обяг  фінансування  місцевих/регіональних програм</t>
  </si>
  <si>
    <t>Програма забезпечення  житлом  учасників  АТО/ООС та членів  їх сімей  у  Ніжинській  міський  об’єднаній  територіальній громаді на 2020-2022роки</t>
  </si>
  <si>
    <t xml:space="preserve">Міська програма забезпечення службовим житлом лікарів  КНП «Ніжинський міський пологовий будинок» Ніжинської міської ради Чернігівської області на 2020-2021 роки
</t>
  </si>
  <si>
    <t>0217670</t>
  </si>
  <si>
    <t>ВСЬОГО</t>
  </si>
  <si>
    <t>ІНФОРМАЦІЯ</t>
  </si>
  <si>
    <t>№ п/п</t>
  </si>
  <si>
    <t xml:space="preserve">Відсоток виконання </t>
  </si>
  <si>
    <t xml:space="preserve">Програма  інформатизації  діяльності  фінансового управління  Ніжинської міської ради Чернігівської області на 2020-2022роки </t>
  </si>
  <si>
    <t xml:space="preserve">Програма  управління  боргом бюджету Ніжинської міської територіальної громади на 2019-2023 роки.
</t>
  </si>
  <si>
    <t>Програма розвитку інвестиційної діяльності в Ніжинській міській  територіальній громаді на 2020-2022роки</t>
  </si>
  <si>
    <t>Програма реалізації громадського бюджету(бюджету участі) міста Ніжина на 2017-2021 роки</t>
  </si>
  <si>
    <t>Ніжинської міської об’єднаної теритріальної громади за 1 квартал 2021р.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</si>
  <si>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 на 2021рік</t>
  </si>
  <si>
    <t>Програма юридичного обслуговування Ніжинської міської ради та виконавчого комітету Ніжинської міської ради на 2021рік</t>
  </si>
  <si>
    <t xml:space="preserve">Міська цільова програма з виконання власних повноважень Ніжинської міської ради на 2021рік </t>
  </si>
  <si>
    <t>Обсяг фінансування (затверджено  із змінами) на 2021рік</t>
  </si>
  <si>
    <t>Профінансовано станом на 01.04.21р.</t>
  </si>
  <si>
    <t>Назва програми, що  фінансується з місцевих бюджетів у 2021році</t>
  </si>
  <si>
    <t>Міська цільова Програма фінансової підтримки комунального некомерційного підприємства «Ніжинська центральна міська лікарня ім.М.Галицького» на 2021р.</t>
  </si>
  <si>
    <t xml:space="preserve">Міська цільова програма «Фінансова підтримка та розвиток Комунального некомерційного підприємства «Ніжинський міський пологовий будинок» на 2021рік </t>
  </si>
  <si>
    <t>Міська цільова Програма фінансової підтримки комунального некомерційного підприємства "Ніжинська міська стоматологічна поліклініка" Ніжинської міської ради Чернігівської області на 2021рік</t>
  </si>
  <si>
    <t xml:space="preserve">Міська цільова Програма  фінансової підтримки Комунального некомерційного підприємства «Ніжинський міський центр первинної медико-санітарної допомоги» Ніжинської міської ради Чернігівської області та забезпечення медичної допомоги населенню на 2021-2023 роки
</t>
  </si>
  <si>
    <t>Міська цільова програма «Забезпечення централізованих заходів з лікування хворих на цукровий  та  нецукровий  діабет" на 2021р.</t>
  </si>
  <si>
    <t>Міська  цільова програма «Турбота» на 2021р.</t>
  </si>
  <si>
    <t xml:space="preserve">Комплексна міська програма підтримки сім’ї, гендерної  рівності  та протидії  торгівлі  людьми на 2021рік </t>
  </si>
  <si>
    <t xml:space="preserve">Міська цільова програма «Молодь  Ніжинської  територіальної громади» на 2021-2023рр. </t>
  </si>
  <si>
    <t xml:space="preserve">Міська цільова Програма національно-патріотичного виховання на 2021-2025роки </t>
  </si>
  <si>
    <t>Програма виплати стипендій обдарованій учнівській та студентській молоді Ніжинської міської територіальної громади на період до 2024року</t>
  </si>
  <si>
    <t xml:space="preserve">Міська цільова Програма "Розробка схем та проектних рішень масового застосування та детального планування на 2021р." </t>
  </si>
  <si>
    <t>Програма розвитку малого та  середнього  підприємництва  у Ніжинській міській територіальній громаді на 2021-2027 роки</t>
  </si>
  <si>
    <t xml:space="preserve">Програма стимулювання  до  запровадження  енергоефективних  заходів населення, об’єднань співвласників  багатоквартирних  будинків  (ОСББ)  та  житлово-будівельних  кооперативів  (ЖБК)  населених   пунктів,  що  входять  до  складу  Ніжинської  міської  територіальної  громади  на 2021рік
</t>
  </si>
  <si>
    <t xml:space="preserve">Міська цільова програма розвитку цивільного захисту Ніжинської міської  територіальної громади на 2021рік </t>
  </si>
  <si>
    <t>0218210</t>
  </si>
  <si>
    <t>Програма забезпечення діяльності комунального підприємства “Муніципальна варта” Ніжинської міської ради на 2021 рік</t>
  </si>
  <si>
    <t>Міська Програма допризовної підготовки, мобілізаційних заходів, утримання полігону (майданчику) Ніжинської  міської територіальної  громади на 2021рік</t>
  </si>
  <si>
    <t xml:space="preserve">Програма «Підтримки комунального засобу масової інформації Державного комунального підприємства телерадіокомпанії «Ніжинське телебачення» на 2021рік» </t>
  </si>
  <si>
    <t xml:space="preserve">Програма  «Соціальний  захист  учнів закладів загальної середньої освіти   Ніжинської міської територіальної громади  шляхом організації гарячого харчування у 2021році»    </t>
  </si>
  <si>
    <t>Міська програма по підтримці випускників закладів загальної середньої освіти, які отримали 200 балів (з одного предмету) і більше за результатами зовнішнього  незалежного  оцінювання у  2021році</t>
  </si>
  <si>
    <t>Міська цільова програма соціального захисту членів сімей військовослужбовців на 2021рік</t>
  </si>
  <si>
    <t xml:space="preserve">Програма юридичного обслуговування управління   соціального захисту населення Ніжинської міської ради Чернігівської області на 2021рік  </t>
  </si>
  <si>
    <t xml:space="preserve">Міська цільова Програма з надання пільг на оплату житлово-комунальних та інших послуг на 2021рік </t>
  </si>
  <si>
    <t xml:space="preserve">Міська  цільова програма підтримки діяльності Ніжинської міської організації ветеранів України  на 2021рік  </t>
  </si>
  <si>
    <t>Міська  цільова  програма підтримки діяльності  Ніжинської територіальної організації УТОГ на 2021рік</t>
  </si>
  <si>
    <t>Програма громадських оплачуваних робіт Ніжинської міської територіальної громади 2021рік</t>
  </si>
  <si>
    <t>Міська цільова Програма фінансової підтримки діяльності відокремленого підрозділу Чернігівської обласної організації Товариства Червоного Хреста України на 2021 рік</t>
  </si>
  <si>
    <t xml:space="preserve">Програма  розвитку культури, мистецтва і  охорони культурної спадщини на  2021рік  </t>
  </si>
  <si>
    <t xml:space="preserve"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2021-2023 рік </t>
  </si>
  <si>
    <t>Міська цільова Програма  «Юридичного обслуговування управління житлово-комунального господарства та будівництва Ніжинської міської ради  на 2021рік»</t>
  </si>
  <si>
    <t xml:space="preserve">Міська цільова програма «Розвитку комунального підприємства «Ніжинське управління водопровідно-каналізаційного господарства» на 2021рік» </t>
  </si>
  <si>
    <t>Міська цільова програма «Реконструкція,  розвиток та утримання кладовищ Ніжинської міської територіальної громади на 2021р.»</t>
  </si>
  <si>
    <t xml:space="preserve">Міська цільова програма  «Забезпечення функціонування громадських вбиралень на 2021р.» </t>
  </si>
  <si>
    <t xml:space="preserve"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2021рік» </t>
  </si>
  <si>
    <t xml:space="preserve">Міська цільова програма «Контролю за утриманням домашніх тварин та регулювання чисельності безпритульних тварин гуманними методами на  2021рік» </t>
  </si>
  <si>
    <t xml:space="preserve">Міська програма реалізації повноважень міської ради у галузі земельних відносин на 2021рік  </t>
  </si>
  <si>
    <t xml:space="preserve">Міська цільова програма підтримки об’єднань співвласників багатоквартирних будинків Ніжинської міської територіальної громади, щодо проведення енергоефективних заходів на 2021 рік </t>
  </si>
  <si>
    <t xml:space="preserve">Міська цільова Програма «Розвитку та фінансової підтримки комунальних підприємств Ніжинської міської   територіальної громади на 2021рік» </t>
  </si>
  <si>
    <t xml:space="preserve">Міська програми  з  охорони життя  людей  на  водних  об’єктах Ніжинської міської територіальної громади на 2021рік  </t>
  </si>
  <si>
    <t xml:space="preserve">Міська цільова програма «Охорона навколишнього природного середовища Ніжинської міської територіальної громади на період 2021р.»  </t>
  </si>
  <si>
    <t>Програма з управління комунальним майном Ніжинської міської територіальної громади на 2021рік</t>
  </si>
  <si>
    <t>Програма юридичного обслуговування управління  комунального майна  та  земельних відносин  Ніжинської  міської  ради Чернігівської області на 2021рік</t>
  </si>
  <si>
    <t>Людмила ПИСАРЕНКО</t>
  </si>
  <si>
    <t>0611010</t>
  </si>
  <si>
    <t>0611021</t>
  </si>
  <si>
    <t>0611070</t>
  </si>
  <si>
    <t>0611151</t>
  </si>
  <si>
    <t>1010160</t>
  </si>
  <si>
    <t>1014081</t>
  </si>
  <si>
    <t>1110160</t>
  </si>
  <si>
    <t>1115031</t>
  </si>
  <si>
    <t>Програма розвитку та функціонування української мови в закладах освіти у 2021році "Сильна мова - успішна держава"</t>
  </si>
  <si>
    <t>Міська цільова програма співфінансування робіт з ремонту багатоквартирних житлових будинків Ніжинської міської територіальної громади на 2021рік</t>
  </si>
  <si>
    <t xml:space="preserve">Міська програма забезпечення службовим житлом лікарів  КНП «Ніжинська ЦМЛ ім. М.Галицького» Ніжинської міської ради Чернігівської області на 2020-2021 роки
</t>
  </si>
  <si>
    <t>1011080</t>
  </si>
  <si>
    <t xml:space="preserve">Міська програма забезпечення пожежної безпеки Ніжинської міської територіальної громади на 2021 рік </t>
  </si>
  <si>
    <t>0611142</t>
  </si>
  <si>
    <t>Начальник фінансового управління</t>
  </si>
  <si>
    <t>вик. Алла Артеменко (231)71749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</si>
</sst>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р_._-;\-* #,##0_р_._-;_-* &quot;-&quot;??_р_._-;_-@_-"/>
    <numFmt numFmtId="189" formatCode="_-* #,##0.0_р_._-;\-* #,##0.0_р_._-;_-* &quot;-&quot;??_р_._-;_-@_-"/>
    <numFmt numFmtId="190" formatCode="_-* #,##0.0_р_._-;\-* #,##0.0_р_._-;_-* &quot;-&quot;?_р_._-;_-@_-"/>
    <numFmt numFmtId="191" formatCode="#,##0.0"/>
    <numFmt numFmtId="192" formatCode="#,##0_ ;\-#,##0\ "/>
    <numFmt numFmtId="193" formatCode="#,##0.00_ ;\-#,##0.00\ "/>
    <numFmt numFmtId="194" formatCode="000000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#,##0.0_ ;\-#,##0.0\ "/>
    <numFmt numFmtId="198" formatCode="_-* #,##0.0\ _₽_-;\-* #,##0.0\ _₽_-;_-* &quot;-&quot;?\ _₽_-;_-@_-"/>
    <numFmt numFmtId="199" formatCode="_-* #,##0.000_р_._-;\-* #,##0.000_р_._-;_-* &quot;-&quot;??_р_._-;_-@_-"/>
    <numFmt numFmtId="200" formatCode="_-* #,##0.0000_р_._-;\-* #,##0.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Times New Roman"/>
      <family val="1"/>
    </font>
    <font>
      <sz val="12"/>
      <color indexed="49"/>
      <name val="Times New Roman"/>
      <family val="1"/>
    </font>
    <font>
      <sz val="16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Times New Roman"/>
      <family val="1"/>
    </font>
    <font>
      <sz val="12"/>
      <color theme="8" tint="-0.24997000396251678"/>
      <name val="Times New Roman"/>
      <family val="1"/>
    </font>
    <font>
      <sz val="16"/>
      <color theme="8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92" fontId="5" fillId="0" borderId="10" xfId="64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87" fontId="5" fillId="0" borderId="10" xfId="64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7" fontId="5" fillId="0" borderId="10" xfId="64" applyFont="1" applyFill="1" applyBorder="1" applyAlignment="1">
      <alignment vertical="center" wrapText="1"/>
    </xf>
    <xf numFmtId="191" fontId="5" fillId="0" borderId="10" xfId="49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43" fontId="5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87" fontId="4" fillId="0" borderId="10" xfId="64" applyFont="1" applyFill="1" applyBorder="1" applyAlignment="1">
      <alignment horizontal="center" vertical="center" wrapText="1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191" fontId="5" fillId="0" borderId="10" xfId="49" applyNumberFormat="1" applyFont="1" applyFill="1" applyBorder="1" applyAlignment="1">
      <alignment vertical="center" wrapText="1"/>
      <protection/>
    </xf>
    <xf numFmtId="191" fontId="4" fillId="0" borderId="10" xfId="0" applyNumberFormat="1" applyFont="1" applyFill="1" applyBorder="1" applyAlignment="1">
      <alignment horizontal="left" vertical="center" wrapText="1"/>
    </xf>
    <xf numFmtId="192" fontId="4" fillId="0" borderId="10" xfId="64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vertical="center" wrapText="1"/>
    </xf>
    <xf numFmtId="49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91" fontId="51" fillId="0" borderId="10" xfId="49" applyNumberFormat="1" applyFont="1" applyFill="1" applyBorder="1" applyAlignment="1">
      <alignment horizontal="left" vertical="center" wrapText="1"/>
      <protection/>
    </xf>
    <xf numFmtId="0" fontId="52" fillId="0" borderId="0" xfId="0" applyFont="1" applyFill="1" applyAlignment="1">
      <alignment horizontal="left" vertical="center" wrapText="1"/>
    </xf>
    <xf numFmtId="187" fontId="5" fillId="0" borderId="10" xfId="64" applyFont="1" applyFill="1" applyBorder="1" applyAlignment="1">
      <alignment horizontal="center" vertical="center"/>
    </xf>
    <xf numFmtId="187" fontId="5" fillId="0" borderId="10" xfId="64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91" fontId="5" fillId="0" borderId="10" xfId="49" applyNumberFormat="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view="pageBreakPreview" zoomScale="55" zoomScaleNormal="85" zoomScaleSheetLayoutView="55" zoomScalePageLayoutView="0" workbookViewId="0" topLeftCell="A1">
      <pane xSplit="3" ySplit="5" topLeftCell="D12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142" sqref="C142"/>
    </sheetView>
  </sheetViews>
  <sheetFormatPr defaultColWidth="8.875" defaultRowHeight="12.75"/>
  <cols>
    <col min="1" max="1" width="5.375" style="38" customWidth="1"/>
    <col min="2" max="2" width="12.875" style="40" customWidth="1"/>
    <col min="3" max="3" width="46.375" style="40" customWidth="1"/>
    <col min="4" max="4" width="20.375" style="15" customWidth="1"/>
    <col min="5" max="5" width="20.375" style="15" hidden="1" customWidth="1"/>
    <col min="6" max="6" width="20.375" style="6" hidden="1" customWidth="1"/>
    <col min="7" max="7" width="20.375" style="16" customWidth="1"/>
    <col min="8" max="8" width="20.375" style="15" hidden="1" customWidth="1"/>
    <col min="9" max="9" width="18.625" style="15" hidden="1" customWidth="1"/>
    <col min="10" max="10" width="12.375" style="16" customWidth="1"/>
    <col min="11" max="11" width="48.625" style="39" customWidth="1"/>
    <col min="12" max="16384" width="8.875" style="40" customWidth="1"/>
  </cols>
  <sheetData>
    <row r="1" spans="1:11" s="15" customFormat="1" ht="19.5" customHeight="1">
      <c r="A1" s="6"/>
      <c r="B1" s="58" t="s">
        <v>94</v>
      </c>
      <c r="C1" s="58"/>
      <c r="D1" s="58"/>
      <c r="E1" s="58"/>
      <c r="F1" s="58"/>
      <c r="G1" s="58"/>
      <c r="H1" s="58"/>
      <c r="I1" s="58"/>
      <c r="J1" s="58"/>
      <c r="K1" s="7"/>
    </row>
    <row r="2" spans="1:11" s="15" customFormat="1" ht="19.5" customHeight="1">
      <c r="A2" s="6"/>
      <c r="B2" s="59" t="s">
        <v>89</v>
      </c>
      <c r="C2" s="59"/>
      <c r="D2" s="59"/>
      <c r="E2" s="59"/>
      <c r="F2" s="59"/>
      <c r="G2" s="59"/>
      <c r="H2" s="59"/>
      <c r="I2" s="59"/>
      <c r="J2" s="59"/>
      <c r="K2" s="7"/>
    </row>
    <row r="3" spans="1:11" s="15" customFormat="1" ht="19.5" customHeight="1">
      <c r="A3" s="6"/>
      <c r="B3" s="60" t="s">
        <v>101</v>
      </c>
      <c r="C3" s="60"/>
      <c r="D3" s="60"/>
      <c r="E3" s="60"/>
      <c r="F3" s="60"/>
      <c r="G3" s="60"/>
      <c r="H3" s="60"/>
      <c r="I3" s="60"/>
      <c r="J3" s="60"/>
      <c r="K3" s="7"/>
    </row>
    <row r="4" spans="1:11" s="15" customFormat="1" ht="11.25" customHeight="1">
      <c r="A4" s="6"/>
      <c r="F4" s="6"/>
      <c r="G4" s="16"/>
      <c r="J4" s="16"/>
      <c r="K4" s="7"/>
    </row>
    <row r="5" spans="1:11" s="15" customFormat="1" ht="92.25">
      <c r="A5" s="21" t="s">
        <v>95</v>
      </c>
      <c r="B5" s="2" t="s">
        <v>32</v>
      </c>
      <c r="C5" s="21" t="s">
        <v>107</v>
      </c>
      <c r="D5" s="21" t="s">
        <v>105</v>
      </c>
      <c r="E5" s="20" t="s">
        <v>37</v>
      </c>
      <c r="F5" s="20" t="s">
        <v>38</v>
      </c>
      <c r="G5" s="21" t="s">
        <v>106</v>
      </c>
      <c r="H5" s="20" t="s">
        <v>39</v>
      </c>
      <c r="I5" s="20" t="s">
        <v>40</v>
      </c>
      <c r="J5" s="21" t="s">
        <v>96</v>
      </c>
      <c r="K5" s="7"/>
    </row>
    <row r="6" spans="1:11" s="42" customFormat="1" ht="23.25" customHeight="1">
      <c r="A6" s="52">
        <v>1</v>
      </c>
      <c r="B6" s="8" t="s">
        <v>50</v>
      </c>
      <c r="C6" s="53" t="s">
        <v>102</v>
      </c>
      <c r="D6" s="28">
        <f>E6+F6</f>
        <v>220500</v>
      </c>
      <c r="E6" s="14">
        <f>E7+E11+E12+E8+E9+E10</f>
        <v>220500</v>
      </c>
      <c r="F6" s="14">
        <f>F7+F11+F12+F8+F9+F10</f>
        <v>0</v>
      </c>
      <c r="G6" s="28">
        <f>H6+I6</f>
        <v>43658.5</v>
      </c>
      <c r="H6" s="14">
        <f>H7+H11+H12+H8+H9+H10</f>
        <v>43658.5</v>
      </c>
      <c r="I6" s="14">
        <f>I7+I11+I12+I8+I9+I10</f>
        <v>0</v>
      </c>
      <c r="J6" s="11">
        <f aca="true" t="shared" si="0" ref="J6:J133">G6/D6*100</f>
        <v>19.799773242630387</v>
      </c>
      <c r="K6" s="41"/>
    </row>
    <row r="7" spans="1:11" s="42" customFormat="1" ht="18" customHeight="1">
      <c r="A7" s="52"/>
      <c r="B7" s="4" t="s">
        <v>0</v>
      </c>
      <c r="C7" s="53"/>
      <c r="D7" s="28">
        <f aca="true" t="shared" si="1" ref="D7:D68">E7+F7</f>
        <v>210000</v>
      </c>
      <c r="E7" s="14">
        <v>210000</v>
      </c>
      <c r="F7" s="14"/>
      <c r="G7" s="28">
        <f aca="true" t="shared" si="2" ref="G7:G68">H7+I7</f>
        <v>43158.5</v>
      </c>
      <c r="H7" s="14">
        <v>43158.5</v>
      </c>
      <c r="I7" s="14"/>
      <c r="J7" s="11">
        <f t="shared" si="0"/>
        <v>20.551666666666666</v>
      </c>
      <c r="K7" s="41"/>
    </row>
    <row r="8" spans="1:11" s="42" customFormat="1" ht="18" customHeight="1">
      <c r="A8" s="52"/>
      <c r="B8" s="4" t="s">
        <v>33</v>
      </c>
      <c r="C8" s="53"/>
      <c r="D8" s="28">
        <f t="shared" si="1"/>
        <v>8000</v>
      </c>
      <c r="E8" s="14">
        <v>8000</v>
      </c>
      <c r="F8" s="14">
        <v>0</v>
      </c>
      <c r="G8" s="28">
        <f t="shared" si="2"/>
        <v>0</v>
      </c>
      <c r="H8" s="14">
        <v>0</v>
      </c>
      <c r="I8" s="14"/>
      <c r="J8" s="11">
        <f t="shared" si="0"/>
        <v>0</v>
      </c>
      <c r="K8" s="41"/>
    </row>
    <row r="9" spans="1:11" s="42" customFormat="1" ht="18" customHeight="1">
      <c r="A9" s="52"/>
      <c r="B9" s="4" t="s">
        <v>18</v>
      </c>
      <c r="C9" s="53"/>
      <c r="D9" s="28">
        <f t="shared" si="1"/>
        <v>2000</v>
      </c>
      <c r="E9" s="14">
        <v>2000</v>
      </c>
      <c r="F9" s="14"/>
      <c r="G9" s="28">
        <f t="shared" si="2"/>
        <v>0</v>
      </c>
      <c r="H9" s="14">
        <v>0</v>
      </c>
      <c r="I9" s="14"/>
      <c r="J9" s="11">
        <f t="shared" si="0"/>
        <v>0</v>
      </c>
      <c r="K9" s="41"/>
    </row>
    <row r="10" spans="1:11" s="42" customFormat="1" ht="18" customHeight="1" hidden="1">
      <c r="A10" s="52"/>
      <c r="B10" s="4" t="s">
        <v>42</v>
      </c>
      <c r="C10" s="53"/>
      <c r="D10" s="28">
        <f t="shared" si="1"/>
        <v>0</v>
      </c>
      <c r="E10" s="14"/>
      <c r="F10" s="14"/>
      <c r="G10" s="28">
        <f t="shared" si="2"/>
        <v>0</v>
      </c>
      <c r="H10" s="14">
        <v>0</v>
      </c>
      <c r="I10" s="14"/>
      <c r="J10" s="11" t="e">
        <f t="shared" si="0"/>
        <v>#DIV/0!</v>
      </c>
      <c r="K10" s="41"/>
    </row>
    <row r="11" spans="1:11" s="42" customFormat="1" ht="15.75" customHeight="1" hidden="1">
      <c r="A11" s="52"/>
      <c r="B11" s="4" t="s">
        <v>23</v>
      </c>
      <c r="C11" s="53"/>
      <c r="D11" s="28">
        <f t="shared" si="1"/>
        <v>0</v>
      </c>
      <c r="E11" s="14"/>
      <c r="F11" s="14"/>
      <c r="G11" s="28">
        <f t="shared" si="2"/>
        <v>0</v>
      </c>
      <c r="H11" s="14"/>
      <c r="I11" s="14"/>
      <c r="J11" s="11" t="e">
        <f>G11/D11*100</f>
        <v>#DIV/0!</v>
      </c>
      <c r="K11" s="41"/>
    </row>
    <row r="12" spans="1:11" s="42" customFormat="1" ht="17.25" customHeight="1">
      <c r="A12" s="52"/>
      <c r="B12" s="4" t="s">
        <v>31</v>
      </c>
      <c r="C12" s="53"/>
      <c r="D12" s="28">
        <f t="shared" si="1"/>
        <v>500</v>
      </c>
      <c r="E12" s="14">
        <v>500</v>
      </c>
      <c r="F12" s="14"/>
      <c r="G12" s="28">
        <f t="shared" si="2"/>
        <v>500</v>
      </c>
      <c r="H12" s="14">
        <v>500</v>
      </c>
      <c r="I12" s="14"/>
      <c r="J12" s="11">
        <f>G12/D12*100</f>
        <v>100</v>
      </c>
      <c r="K12" s="41"/>
    </row>
    <row r="13" spans="1:11" s="42" customFormat="1" ht="47.25" customHeight="1">
      <c r="A13" s="5">
        <v>2</v>
      </c>
      <c r="B13" s="4" t="s">
        <v>0</v>
      </c>
      <c r="C13" s="24" t="s">
        <v>103</v>
      </c>
      <c r="D13" s="28">
        <f t="shared" si="1"/>
        <v>70000</v>
      </c>
      <c r="E13" s="14">
        <v>70000</v>
      </c>
      <c r="F13" s="14"/>
      <c r="G13" s="28">
        <f t="shared" si="2"/>
        <v>25574</v>
      </c>
      <c r="H13" s="14">
        <v>25574</v>
      </c>
      <c r="I13" s="14"/>
      <c r="J13" s="11">
        <f t="shared" si="0"/>
        <v>36.534285714285716</v>
      </c>
      <c r="K13" s="41"/>
    </row>
    <row r="14" spans="1:11" s="42" customFormat="1" ht="15" customHeight="1">
      <c r="A14" s="52">
        <v>3</v>
      </c>
      <c r="B14" s="8" t="s">
        <v>50</v>
      </c>
      <c r="C14" s="53" t="s">
        <v>104</v>
      </c>
      <c r="D14" s="28">
        <f t="shared" si="1"/>
        <v>479900</v>
      </c>
      <c r="E14" s="14">
        <f>SUM(E15:E21)</f>
        <v>479900</v>
      </c>
      <c r="F14" s="14">
        <f>SUM(F15:F21)</f>
        <v>0</v>
      </c>
      <c r="G14" s="28">
        <f t="shared" si="2"/>
        <v>13080</v>
      </c>
      <c r="H14" s="14">
        <f>SUM(H15:H21)</f>
        <v>13080</v>
      </c>
      <c r="I14" s="14">
        <f>SUM(I15:I21)</f>
        <v>0</v>
      </c>
      <c r="J14" s="11">
        <f t="shared" si="0"/>
        <v>2.725567826630548</v>
      </c>
      <c r="K14" s="41"/>
    </row>
    <row r="15" spans="1:11" s="42" customFormat="1" ht="20.25" customHeight="1">
      <c r="A15" s="52"/>
      <c r="B15" s="4" t="s">
        <v>0</v>
      </c>
      <c r="C15" s="53"/>
      <c r="D15" s="28">
        <f t="shared" si="1"/>
        <v>400000</v>
      </c>
      <c r="E15" s="14">
        <v>400000</v>
      </c>
      <c r="F15" s="14"/>
      <c r="G15" s="28">
        <f t="shared" si="2"/>
        <v>11580</v>
      </c>
      <c r="H15" s="14">
        <v>11580</v>
      </c>
      <c r="I15" s="14"/>
      <c r="J15" s="11">
        <f t="shared" si="0"/>
        <v>2.895</v>
      </c>
      <c r="K15" s="41"/>
    </row>
    <row r="16" spans="1:11" s="42" customFormat="1" ht="20.25" customHeight="1">
      <c r="A16" s="52"/>
      <c r="B16" s="4" t="s">
        <v>44</v>
      </c>
      <c r="C16" s="53"/>
      <c r="D16" s="28">
        <f t="shared" si="1"/>
        <v>73900</v>
      </c>
      <c r="E16" s="14">
        <v>73900</v>
      </c>
      <c r="F16" s="14"/>
      <c r="G16" s="28">
        <f t="shared" si="2"/>
        <v>0</v>
      </c>
      <c r="H16" s="14"/>
      <c r="I16" s="14"/>
      <c r="J16" s="11">
        <f>G16/D16*100</f>
        <v>0</v>
      </c>
      <c r="K16" s="41"/>
    </row>
    <row r="17" spans="1:11" s="42" customFormat="1" ht="23.25" customHeight="1">
      <c r="A17" s="52"/>
      <c r="B17" s="4" t="s">
        <v>33</v>
      </c>
      <c r="C17" s="53"/>
      <c r="D17" s="28">
        <f t="shared" si="1"/>
        <v>2000</v>
      </c>
      <c r="E17" s="14">
        <v>2000</v>
      </c>
      <c r="F17" s="14"/>
      <c r="G17" s="28">
        <f t="shared" si="2"/>
        <v>1500</v>
      </c>
      <c r="H17" s="14">
        <v>1500</v>
      </c>
      <c r="I17" s="14"/>
      <c r="J17" s="11">
        <f t="shared" si="0"/>
        <v>75</v>
      </c>
      <c r="K17" s="41"/>
    </row>
    <row r="18" spans="1:11" s="42" customFormat="1" ht="23.25" customHeight="1">
      <c r="A18" s="52"/>
      <c r="B18" s="4" t="s">
        <v>18</v>
      </c>
      <c r="C18" s="53"/>
      <c r="D18" s="28">
        <f t="shared" si="1"/>
        <v>2000</v>
      </c>
      <c r="E18" s="14">
        <v>2000</v>
      </c>
      <c r="F18" s="14"/>
      <c r="G18" s="28">
        <f t="shared" si="2"/>
        <v>0</v>
      </c>
      <c r="H18" s="14"/>
      <c r="I18" s="14"/>
      <c r="J18" s="11">
        <f t="shared" si="0"/>
        <v>0</v>
      </c>
      <c r="K18" s="41"/>
    </row>
    <row r="19" spans="1:11" s="42" customFormat="1" ht="19.5" customHeight="1">
      <c r="A19" s="52"/>
      <c r="B19" s="4" t="s">
        <v>42</v>
      </c>
      <c r="C19" s="53"/>
      <c r="D19" s="28">
        <f t="shared" si="1"/>
        <v>2000</v>
      </c>
      <c r="E19" s="14">
        <v>2000</v>
      </c>
      <c r="F19" s="14"/>
      <c r="G19" s="28">
        <f t="shared" si="2"/>
        <v>0</v>
      </c>
      <c r="H19" s="14"/>
      <c r="I19" s="14"/>
      <c r="J19" s="11">
        <f t="shared" si="0"/>
        <v>0</v>
      </c>
      <c r="K19" s="41"/>
    </row>
    <row r="20" spans="1:11" s="42" customFormat="1" ht="19.5" customHeight="1" hidden="1">
      <c r="A20" s="52"/>
      <c r="B20" s="4" t="s">
        <v>23</v>
      </c>
      <c r="C20" s="53"/>
      <c r="D20" s="28">
        <f t="shared" si="1"/>
        <v>0</v>
      </c>
      <c r="E20" s="14"/>
      <c r="F20" s="14"/>
      <c r="G20" s="28">
        <f t="shared" si="2"/>
        <v>0</v>
      </c>
      <c r="H20" s="14"/>
      <c r="I20" s="14"/>
      <c r="J20" s="11" t="e">
        <f>G20/D20*100</f>
        <v>#DIV/0!</v>
      </c>
      <c r="K20" s="41"/>
    </row>
    <row r="21" spans="1:11" s="42" customFormat="1" ht="19.5" customHeight="1" hidden="1">
      <c r="A21" s="52"/>
      <c r="B21" s="4" t="s">
        <v>31</v>
      </c>
      <c r="C21" s="53"/>
      <c r="D21" s="28">
        <f t="shared" si="1"/>
        <v>0</v>
      </c>
      <c r="E21" s="14"/>
      <c r="F21" s="14"/>
      <c r="G21" s="28">
        <f t="shared" si="2"/>
        <v>0</v>
      </c>
      <c r="H21" s="14"/>
      <c r="I21" s="14"/>
      <c r="J21" s="11" t="e">
        <f t="shared" si="0"/>
        <v>#DIV/0!</v>
      </c>
      <c r="K21" s="41"/>
    </row>
    <row r="22" spans="1:11" s="18" customFormat="1" ht="48.75" customHeight="1">
      <c r="A22" s="5">
        <v>4</v>
      </c>
      <c r="B22" s="4" t="s">
        <v>0</v>
      </c>
      <c r="C22" s="24" t="s">
        <v>99</v>
      </c>
      <c r="D22" s="28">
        <f t="shared" si="1"/>
        <v>947500</v>
      </c>
      <c r="E22" s="14">
        <f>803000+144500</f>
        <v>947500</v>
      </c>
      <c r="F22" s="14"/>
      <c r="G22" s="28">
        <f t="shared" si="2"/>
        <v>0</v>
      </c>
      <c r="H22" s="14"/>
      <c r="I22" s="14"/>
      <c r="J22" s="11">
        <f t="shared" si="0"/>
        <v>0</v>
      </c>
      <c r="K22" s="25"/>
    </row>
    <row r="23" spans="1:11" s="17" customFormat="1" ht="21.75" customHeight="1">
      <c r="A23" s="52">
        <v>5</v>
      </c>
      <c r="B23" s="4" t="s">
        <v>50</v>
      </c>
      <c r="C23" s="53" t="s">
        <v>100</v>
      </c>
      <c r="D23" s="28">
        <f t="shared" si="1"/>
        <v>3811018</v>
      </c>
      <c r="E23" s="14">
        <f>SUM(E24:E32)</f>
        <v>3202570</v>
      </c>
      <c r="F23" s="14">
        <f>SUM(F24:F32)</f>
        <v>608448</v>
      </c>
      <c r="G23" s="28">
        <f t="shared" si="2"/>
        <v>0</v>
      </c>
      <c r="H23" s="14">
        <f>SUM(H24:H32)</f>
        <v>0</v>
      </c>
      <c r="I23" s="14">
        <f>SUM(I24:I32)</f>
        <v>0</v>
      </c>
      <c r="J23" s="11">
        <f t="shared" si="0"/>
        <v>0</v>
      </c>
      <c r="K23" s="25"/>
    </row>
    <row r="24" spans="1:11" s="17" customFormat="1" ht="15.75">
      <c r="A24" s="52"/>
      <c r="B24" s="4" t="s">
        <v>0</v>
      </c>
      <c r="C24" s="53"/>
      <c r="D24" s="28">
        <f t="shared" si="1"/>
        <v>1000</v>
      </c>
      <c r="E24" s="14">
        <v>1000</v>
      </c>
      <c r="F24" s="14"/>
      <c r="G24" s="28">
        <f t="shared" si="2"/>
        <v>0</v>
      </c>
      <c r="H24" s="14"/>
      <c r="I24" s="14"/>
      <c r="J24" s="11">
        <f t="shared" si="0"/>
        <v>0</v>
      </c>
      <c r="K24" s="25"/>
    </row>
    <row r="25" spans="1:11" s="17" customFormat="1" ht="15.75">
      <c r="A25" s="52"/>
      <c r="B25" s="4" t="s">
        <v>82</v>
      </c>
      <c r="C25" s="53"/>
      <c r="D25" s="28">
        <f t="shared" si="1"/>
        <v>99999</v>
      </c>
      <c r="E25" s="14">
        <v>36500</v>
      </c>
      <c r="F25" s="14">
        <v>63499</v>
      </c>
      <c r="G25" s="28">
        <f t="shared" si="2"/>
        <v>0</v>
      </c>
      <c r="H25" s="14"/>
      <c r="I25" s="14">
        <v>0</v>
      </c>
      <c r="J25" s="11">
        <f t="shared" si="0"/>
        <v>0</v>
      </c>
      <c r="K25" s="25"/>
    </row>
    <row r="26" spans="1:11" s="17" customFormat="1" ht="21" customHeight="1">
      <c r="A26" s="52"/>
      <c r="B26" s="4" t="s">
        <v>152</v>
      </c>
      <c r="C26" s="53"/>
      <c r="D26" s="28">
        <f t="shared" si="1"/>
        <v>1097150</v>
      </c>
      <c r="E26" s="14">
        <v>709200</v>
      </c>
      <c r="F26" s="14">
        <v>387950</v>
      </c>
      <c r="G26" s="28">
        <f t="shared" si="2"/>
        <v>0</v>
      </c>
      <c r="H26" s="14">
        <v>0</v>
      </c>
      <c r="I26" s="14">
        <v>0</v>
      </c>
      <c r="J26" s="11">
        <f aca="true" t="shared" si="3" ref="J26:J32">G26/D26*100</f>
        <v>0</v>
      </c>
      <c r="K26" s="25"/>
    </row>
    <row r="27" spans="1:11" s="17" customFormat="1" ht="18" customHeight="1">
      <c r="A27" s="52"/>
      <c r="B27" s="4" t="s">
        <v>153</v>
      </c>
      <c r="C27" s="53"/>
      <c r="D27" s="28">
        <f t="shared" si="1"/>
        <v>99999</v>
      </c>
      <c r="E27" s="14">
        <v>99999</v>
      </c>
      <c r="F27" s="14"/>
      <c r="G27" s="28">
        <f t="shared" si="2"/>
        <v>0</v>
      </c>
      <c r="H27" s="14">
        <v>0</v>
      </c>
      <c r="I27" s="14"/>
      <c r="J27" s="11">
        <f t="shared" si="3"/>
        <v>0</v>
      </c>
      <c r="K27" s="25"/>
    </row>
    <row r="28" spans="1:11" s="17" customFormat="1" ht="21" customHeight="1">
      <c r="A28" s="52"/>
      <c r="B28" s="4" t="s">
        <v>53</v>
      </c>
      <c r="C28" s="53"/>
      <c r="D28" s="28">
        <f t="shared" si="1"/>
        <v>62000</v>
      </c>
      <c r="E28" s="14">
        <v>39000</v>
      </c>
      <c r="F28" s="14">
        <v>23000</v>
      </c>
      <c r="G28" s="28">
        <f t="shared" si="2"/>
        <v>0</v>
      </c>
      <c r="H28" s="14"/>
      <c r="I28" s="14">
        <v>0</v>
      </c>
      <c r="J28" s="11">
        <f t="shared" si="3"/>
        <v>0</v>
      </c>
      <c r="K28" s="25"/>
    </row>
    <row r="29" spans="1:11" s="17" customFormat="1" ht="21" customHeight="1">
      <c r="A29" s="52"/>
      <c r="B29" s="4" t="s">
        <v>19</v>
      </c>
      <c r="C29" s="53"/>
      <c r="D29" s="28">
        <f t="shared" si="1"/>
        <v>50000</v>
      </c>
      <c r="E29" s="14">
        <v>50000</v>
      </c>
      <c r="F29" s="14"/>
      <c r="G29" s="28">
        <f t="shared" si="2"/>
        <v>0</v>
      </c>
      <c r="H29" s="14">
        <v>0</v>
      </c>
      <c r="I29" s="14"/>
      <c r="J29" s="11">
        <f t="shared" si="3"/>
        <v>0</v>
      </c>
      <c r="K29" s="25"/>
    </row>
    <row r="30" spans="1:11" s="17" customFormat="1" ht="21" customHeight="1">
      <c r="A30" s="52"/>
      <c r="B30" s="4" t="s">
        <v>71</v>
      </c>
      <c r="C30" s="53"/>
      <c r="D30" s="28">
        <f t="shared" si="1"/>
        <v>37350</v>
      </c>
      <c r="E30" s="14">
        <v>3350</v>
      </c>
      <c r="F30" s="14">
        <v>34000</v>
      </c>
      <c r="G30" s="28">
        <f t="shared" si="2"/>
        <v>0</v>
      </c>
      <c r="H30" s="14">
        <v>0</v>
      </c>
      <c r="I30" s="14">
        <v>0</v>
      </c>
      <c r="J30" s="11">
        <f t="shared" si="3"/>
        <v>0</v>
      </c>
      <c r="K30" s="25"/>
    </row>
    <row r="31" spans="1:11" s="17" customFormat="1" ht="15.75">
      <c r="A31" s="52"/>
      <c r="B31" s="4" t="s">
        <v>85</v>
      </c>
      <c r="C31" s="53"/>
      <c r="D31" s="28">
        <f t="shared" si="1"/>
        <v>1095622</v>
      </c>
      <c r="E31" s="14">
        <v>995623</v>
      </c>
      <c r="F31" s="14">
        <v>99999</v>
      </c>
      <c r="G31" s="28">
        <f t="shared" si="2"/>
        <v>0</v>
      </c>
      <c r="H31" s="14"/>
      <c r="I31" s="14">
        <v>0</v>
      </c>
      <c r="J31" s="11">
        <f t="shared" si="3"/>
        <v>0</v>
      </c>
      <c r="K31" s="25"/>
    </row>
    <row r="32" spans="1:11" s="17" customFormat="1" ht="15.75">
      <c r="A32" s="52"/>
      <c r="B32" s="4" t="s">
        <v>26</v>
      </c>
      <c r="C32" s="53"/>
      <c r="D32" s="28">
        <f t="shared" si="1"/>
        <v>1267898</v>
      </c>
      <c r="E32" s="14">
        <v>1267898</v>
      </c>
      <c r="F32" s="14"/>
      <c r="G32" s="28">
        <f t="shared" si="2"/>
        <v>0</v>
      </c>
      <c r="H32" s="14">
        <v>0</v>
      </c>
      <c r="I32" s="14"/>
      <c r="J32" s="11">
        <f t="shared" si="3"/>
        <v>0</v>
      </c>
      <c r="K32" s="25"/>
    </row>
    <row r="33" spans="1:11" s="42" customFormat="1" ht="58.5" customHeight="1">
      <c r="A33" s="5">
        <v>6</v>
      </c>
      <c r="B33" s="4" t="s">
        <v>47</v>
      </c>
      <c r="C33" s="24" t="s">
        <v>63</v>
      </c>
      <c r="D33" s="28">
        <f t="shared" si="1"/>
        <v>7070000</v>
      </c>
      <c r="E33" s="14"/>
      <c r="F33" s="14">
        <v>7070000</v>
      </c>
      <c r="G33" s="28">
        <f t="shared" si="2"/>
        <v>0</v>
      </c>
      <c r="H33" s="14"/>
      <c r="I33" s="14">
        <v>0</v>
      </c>
      <c r="J33" s="11">
        <f t="shared" si="0"/>
        <v>0</v>
      </c>
      <c r="K33" s="41"/>
    </row>
    <row r="34" spans="1:11" s="18" customFormat="1" ht="27.75" customHeight="1">
      <c r="A34" s="52">
        <v>7</v>
      </c>
      <c r="B34" s="22" t="s">
        <v>47</v>
      </c>
      <c r="C34" s="53" t="s">
        <v>108</v>
      </c>
      <c r="D34" s="28">
        <f>E34+F34</f>
        <v>5800000</v>
      </c>
      <c r="E34" s="14">
        <v>5800000</v>
      </c>
      <c r="F34" s="14"/>
      <c r="G34" s="28">
        <f t="shared" si="2"/>
        <v>2372617</v>
      </c>
      <c r="H34" s="14">
        <v>2372617</v>
      </c>
      <c r="I34" s="14"/>
      <c r="J34" s="11">
        <f t="shared" si="0"/>
        <v>40.90718965517242</v>
      </c>
      <c r="K34" s="25"/>
    </row>
    <row r="35" spans="1:11" s="18" customFormat="1" ht="27.75" customHeight="1">
      <c r="A35" s="52"/>
      <c r="B35" s="22" t="s">
        <v>36</v>
      </c>
      <c r="C35" s="53"/>
      <c r="D35" s="28">
        <f t="shared" si="1"/>
        <v>50000</v>
      </c>
      <c r="E35" s="14">
        <v>50000</v>
      </c>
      <c r="F35" s="14"/>
      <c r="G35" s="28">
        <f t="shared" si="2"/>
        <v>48114.69</v>
      </c>
      <c r="H35" s="14">
        <v>48114.69</v>
      </c>
      <c r="I35" s="14"/>
      <c r="J35" s="11">
        <f t="shared" si="0"/>
        <v>96.22938</v>
      </c>
      <c r="K35" s="25"/>
    </row>
    <row r="36" spans="1:11" s="18" customFormat="1" ht="27.75" customHeight="1">
      <c r="A36" s="52"/>
      <c r="B36" s="22" t="s">
        <v>2</v>
      </c>
      <c r="C36" s="53"/>
      <c r="D36" s="28">
        <f t="shared" si="1"/>
        <v>20000</v>
      </c>
      <c r="E36" s="48">
        <v>20000</v>
      </c>
      <c r="F36" s="14"/>
      <c r="G36" s="28">
        <f t="shared" si="2"/>
        <v>0</v>
      </c>
      <c r="H36" s="14">
        <v>0</v>
      </c>
      <c r="I36" s="14"/>
      <c r="J36" s="11">
        <f t="shared" si="0"/>
        <v>0</v>
      </c>
      <c r="K36" s="25"/>
    </row>
    <row r="37" spans="1:11" s="18" customFormat="1" ht="27.75" customHeight="1">
      <c r="A37" s="52"/>
      <c r="B37" s="22" t="s">
        <v>4</v>
      </c>
      <c r="C37" s="53"/>
      <c r="D37" s="28">
        <f t="shared" si="1"/>
        <v>50000</v>
      </c>
      <c r="E37" s="48">
        <v>50000</v>
      </c>
      <c r="F37" s="14"/>
      <c r="G37" s="28">
        <f t="shared" si="2"/>
        <v>0</v>
      </c>
      <c r="H37" s="14"/>
      <c r="I37" s="14"/>
      <c r="J37" s="11">
        <f t="shared" si="0"/>
        <v>0</v>
      </c>
      <c r="K37" s="25"/>
    </row>
    <row r="38" spans="1:11" s="44" customFormat="1" ht="77.25" customHeight="1">
      <c r="A38" s="52">
        <v>8</v>
      </c>
      <c r="B38" s="22" t="s">
        <v>62</v>
      </c>
      <c r="C38" s="53" t="s">
        <v>109</v>
      </c>
      <c r="D38" s="28">
        <f t="shared" si="1"/>
        <v>9277200</v>
      </c>
      <c r="E38" s="14">
        <v>5817200</v>
      </c>
      <c r="F38" s="14">
        <v>3460000</v>
      </c>
      <c r="G38" s="28">
        <f t="shared" si="2"/>
        <v>3504275.94</v>
      </c>
      <c r="H38" s="14">
        <v>3193490.94</v>
      </c>
      <c r="I38" s="14">
        <v>310785</v>
      </c>
      <c r="J38" s="11">
        <f t="shared" si="0"/>
        <v>37.77299120424266</v>
      </c>
      <c r="K38" s="41"/>
    </row>
    <row r="39" spans="1:11" s="44" customFormat="1" ht="24.75" customHeight="1" hidden="1">
      <c r="A39" s="52"/>
      <c r="B39" s="4"/>
      <c r="C39" s="53"/>
      <c r="D39" s="28">
        <f t="shared" si="1"/>
        <v>0</v>
      </c>
      <c r="E39" s="14"/>
      <c r="F39" s="14"/>
      <c r="G39" s="14">
        <f t="shared" si="2"/>
        <v>0</v>
      </c>
      <c r="H39" s="14"/>
      <c r="I39" s="14"/>
      <c r="J39" s="11" t="e">
        <f t="shared" si="0"/>
        <v>#DIV/0!</v>
      </c>
      <c r="K39" s="41"/>
    </row>
    <row r="40" spans="1:11" s="44" customFormat="1" ht="24.75" customHeight="1" hidden="1">
      <c r="A40" s="56"/>
      <c r="B40" s="4"/>
      <c r="C40" s="57"/>
      <c r="D40" s="28">
        <f t="shared" si="1"/>
        <v>0</v>
      </c>
      <c r="E40" s="14"/>
      <c r="F40" s="14"/>
      <c r="G40" s="14">
        <f t="shared" si="2"/>
        <v>0</v>
      </c>
      <c r="H40" s="14"/>
      <c r="I40" s="14"/>
      <c r="J40" s="11" t="e">
        <f t="shared" si="0"/>
        <v>#DIV/0!</v>
      </c>
      <c r="K40" s="41"/>
    </row>
    <row r="41" spans="1:11" s="42" customFormat="1" ht="78.75" customHeight="1">
      <c r="A41" s="52">
        <v>9</v>
      </c>
      <c r="B41" s="22" t="s">
        <v>64</v>
      </c>
      <c r="C41" s="53" t="s">
        <v>110</v>
      </c>
      <c r="D41" s="28">
        <f t="shared" si="1"/>
        <v>2997257</v>
      </c>
      <c r="E41" s="14">
        <v>2618440</v>
      </c>
      <c r="F41" s="14">
        <v>378817</v>
      </c>
      <c r="G41" s="28">
        <f t="shared" si="2"/>
        <v>636381.16</v>
      </c>
      <c r="H41" s="14">
        <v>587564.16</v>
      </c>
      <c r="I41" s="14">
        <v>48817</v>
      </c>
      <c r="J41" s="11">
        <f>G41/D41*100</f>
        <v>21.232118567076498</v>
      </c>
      <c r="K41" s="41"/>
    </row>
    <row r="42" spans="1:11" s="42" customFormat="1" ht="41.25" customHeight="1" hidden="1">
      <c r="A42" s="52"/>
      <c r="B42" s="22" t="s">
        <v>92</v>
      </c>
      <c r="C42" s="53"/>
      <c r="D42" s="28">
        <f t="shared" si="1"/>
        <v>0</v>
      </c>
      <c r="E42" s="14"/>
      <c r="F42" s="14"/>
      <c r="G42" s="28">
        <f t="shared" si="2"/>
        <v>0</v>
      </c>
      <c r="H42" s="14"/>
      <c r="I42" s="14"/>
      <c r="J42" s="11" t="e">
        <f>G42/D42*100</f>
        <v>#DIV/0!</v>
      </c>
      <c r="K42" s="41"/>
    </row>
    <row r="43" spans="1:11" s="44" customFormat="1" ht="49.5" customHeight="1">
      <c r="A43" s="52">
        <v>10</v>
      </c>
      <c r="B43" s="3" t="s">
        <v>1</v>
      </c>
      <c r="C43" s="53" t="s">
        <v>111</v>
      </c>
      <c r="D43" s="28">
        <f t="shared" si="1"/>
        <v>3456000</v>
      </c>
      <c r="E43" s="14">
        <v>3456000</v>
      </c>
      <c r="F43" s="14"/>
      <c r="G43" s="28">
        <f t="shared" si="2"/>
        <v>692096.58</v>
      </c>
      <c r="H43" s="14">
        <v>692096.58</v>
      </c>
      <c r="I43" s="14"/>
      <c r="J43" s="11">
        <f t="shared" si="0"/>
        <v>20.025942708333332</v>
      </c>
      <c r="K43" s="41"/>
    </row>
    <row r="44" spans="1:11" s="44" customFormat="1" ht="63" customHeight="1">
      <c r="A44" s="52"/>
      <c r="B44" s="22" t="s">
        <v>48</v>
      </c>
      <c r="C44" s="53"/>
      <c r="D44" s="28">
        <f t="shared" si="1"/>
        <v>200000</v>
      </c>
      <c r="E44" s="14">
        <v>200000</v>
      </c>
      <c r="F44" s="14"/>
      <c r="G44" s="28">
        <f t="shared" si="2"/>
        <v>0</v>
      </c>
      <c r="H44" s="14"/>
      <c r="I44" s="14"/>
      <c r="J44" s="11">
        <f t="shared" si="0"/>
        <v>0</v>
      </c>
      <c r="K44" s="41"/>
    </row>
    <row r="45" spans="1:11" s="44" customFormat="1" ht="77.25" customHeight="1">
      <c r="A45" s="5">
        <v>11</v>
      </c>
      <c r="B45" s="3" t="s">
        <v>3</v>
      </c>
      <c r="C45" s="24" t="s">
        <v>112</v>
      </c>
      <c r="D45" s="28">
        <f t="shared" si="1"/>
        <v>3693200</v>
      </c>
      <c r="E45" s="14">
        <v>3693200</v>
      </c>
      <c r="F45" s="14"/>
      <c r="G45" s="28">
        <f t="shared" si="2"/>
        <v>747056.85</v>
      </c>
      <c r="H45" s="14">
        <v>747056.85</v>
      </c>
      <c r="I45" s="14"/>
      <c r="J45" s="11">
        <f>G45/D45*100</f>
        <v>20.227901278024476</v>
      </c>
      <c r="K45" s="41"/>
    </row>
    <row r="46" spans="1:11" s="44" customFormat="1" ht="24" customHeight="1">
      <c r="A46" s="52">
        <v>12</v>
      </c>
      <c r="B46" s="3" t="s">
        <v>50</v>
      </c>
      <c r="C46" s="53" t="s">
        <v>113</v>
      </c>
      <c r="D46" s="28">
        <f t="shared" si="1"/>
        <v>4945000</v>
      </c>
      <c r="E46" s="14">
        <f>E47+E48+E50+E51+E49</f>
        <v>4945000</v>
      </c>
      <c r="F46" s="14">
        <f>F47+F48+F50+F51+F49</f>
        <v>0</v>
      </c>
      <c r="G46" s="28">
        <f t="shared" si="2"/>
        <v>2044580.51</v>
      </c>
      <c r="H46" s="14">
        <f>H47+H48+H50+H51+H49</f>
        <v>2044580.51</v>
      </c>
      <c r="I46" s="14">
        <f>I47+I48+I50+I51+I49</f>
        <v>0</v>
      </c>
      <c r="J46" s="11">
        <f t="shared" si="0"/>
        <v>41.34642082912032</v>
      </c>
      <c r="K46" s="41"/>
    </row>
    <row r="47" spans="1:11" s="17" customFormat="1" ht="24" customHeight="1">
      <c r="A47" s="52"/>
      <c r="B47" s="4" t="s">
        <v>4</v>
      </c>
      <c r="C47" s="53"/>
      <c r="D47" s="28">
        <f t="shared" si="1"/>
        <v>260000</v>
      </c>
      <c r="E47" s="49">
        <f>60000+200000</f>
        <v>260000</v>
      </c>
      <c r="F47" s="14"/>
      <c r="G47" s="28">
        <f t="shared" si="2"/>
        <v>65495</v>
      </c>
      <c r="H47" s="14">
        <v>65495</v>
      </c>
      <c r="I47" s="14"/>
      <c r="J47" s="11">
        <f t="shared" si="0"/>
        <v>25.190384615384616</v>
      </c>
      <c r="K47" s="25"/>
    </row>
    <row r="48" spans="1:11" s="44" customFormat="1" ht="24" customHeight="1">
      <c r="A48" s="52"/>
      <c r="B48" s="4" t="s">
        <v>5</v>
      </c>
      <c r="C48" s="53"/>
      <c r="D48" s="28">
        <f t="shared" si="1"/>
        <v>1955000</v>
      </c>
      <c r="E48" s="49">
        <f>600000+100000+50000+205000+1000000</f>
        <v>1955000</v>
      </c>
      <c r="F48" s="14"/>
      <c r="G48" s="28">
        <f t="shared" si="2"/>
        <v>1435403.5</v>
      </c>
      <c r="H48" s="14">
        <v>1435403.5</v>
      </c>
      <c r="I48" s="14"/>
      <c r="J48" s="11">
        <f t="shared" si="0"/>
        <v>73.42217391304348</v>
      </c>
      <c r="K48" s="41"/>
    </row>
    <row r="49" spans="1:11" s="44" customFormat="1" ht="24" customHeight="1">
      <c r="A49" s="52"/>
      <c r="B49" s="4" t="s">
        <v>41</v>
      </c>
      <c r="C49" s="53"/>
      <c r="D49" s="28">
        <f t="shared" si="1"/>
        <v>230000</v>
      </c>
      <c r="E49" s="14">
        <v>230000</v>
      </c>
      <c r="F49" s="14"/>
      <c r="G49" s="28">
        <f t="shared" si="2"/>
        <v>60854.51</v>
      </c>
      <c r="H49" s="14">
        <v>60854.51</v>
      </c>
      <c r="I49" s="14"/>
      <c r="J49" s="11">
        <f>G49/D49*100</f>
        <v>26.458482608695654</v>
      </c>
      <c r="K49" s="41"/>
    </row>
    <row r="50" spans="1:11" s="44" customFormat="1" ht="24" customHeight="1">
      <c r="A50" s="52"/>
      <c r="B50" s="4" t="s">
        <v>34</v>
      </c>
      <c r="C50" s="53"/>
      <c r="D50" s="28">
        <f t="shared" si="1"/>
        <v>1000000</v>
      </c>
      <c r="E50" s="14">
        <v>1000000</v>
      </c>
      <c r="F50" s="14"/>
      <c r="G50" s="28">
        <f t="shared" si="2"/>
        <v>482827.5</v>
      </c>
      <c r="H50" s="14">
        <v>482827.5</v>
      </c>
      <c r="I50" s="14"/>
      <c r="J50" s="11">
        <f>G50/D50*100</f>
        <v>48.28275</v>
      </c>
      <c r="K50" s="41"/>
    </row>
    <row r="51" spans="1:11" s="44" customFormat="1" ht="24" customHeight="1">
      <c r="A51" s="52"/>
      <c r="B51" s="4" t="s">
        <v>35</v>
      </c>
      <c r="C51" s="53"/>
      <c r="D51" s="28">
        <f t="shared" si="1"/>
        <v>1500000</v>
      </c>
      <c r="E51" s="14">
        <v>1500000</v>
      </c>
      <c r="F51" s="14"/>
      <c r="G51" s="28">
        <f t="shared" si="2"/>
        <v>0</v>
      </c>
      <c r="H51" s="14"/>
      <c r="I51" s="14"/>
      <c r="J51" s="11">
        <f>G51/D51*100</f>
        <v>0</v>
      </c>
      <c r="K51" s="41"/>
    </row>
    <row r="52" spans="1:11" s="17" customFormat="1" ht="34.5" customHeight="1">
      <c r="A52" s="5">
        <v>13</v>
      </c>
      <c r="B52" s="4" t="s">
        <v>6</v>
      </c>
      <c r="C52" s="24" t="s">
        <v>88</v>
      </c>
      <c r="D52" s="28">
        <f t="shared" si="1"/>
        <v>30000</v>
      </c>
      <c r="E52" s="14">
        <v>30000</v>
      </c>
      <c r="F52" s="14"/>
      <c r="G52" s="28">
        <f t="shared" si="2"/>
        <v>0</v>
      </c>
      <c r="H52" s="14"/>
      <c r="I52" s="14"/>
      <c r="J52" s="11">
        <f t="shared" si="0"/>
        <v>0</v>
      </c>
      <c r="K52" s="25"/>
    </row>
    <row r="53" spans="1:11" s="44" customFormat="1" ht="24.75" customHeight="1">
      <c r="A53" s="52">
        <v>14</v>
      </c>
      <c r="B53" s="4" t="s">
        <v>7</v>
      </c>
      <c r="C53" s="53" t="s">
        <v>114</v>
      </c>
      <c r="D53" s="28">
        <f t="shared" si="1"/>
        <v>15000</v>
      </c>
      <c r="E53" s="48">
        <v>15000</v>
      </c>
      <c r="F53" s="14"/>
      <c r="G53" s="28">
        <f t="shared" si="2"/>
        <v>9949.95</v>
      </c>
      <c r="H53" s="14">
        <v>9949.95</v>
      </c>
      <c r="I53" s="14"/>
      <c r="J53" s="11">
        <f t="shared" si="0"/>
        <v>66.33300000000001</v>
      </c>
      <c r="K53" s="41"/>
    </row>
    <row r="54" spans="1:11" s="44" customFormat="1" ht="24.75" customHeight="1">
      <c r="A54" s="52"/>
      <c r="B54" s="4" t="s">
        <v>5</v>
      </c>
      <c r="C54" s="53"/>
      <c r="D54" s="28">
        <f t="shared" si="1"/>
        <v>72000</v>
      </c>
      <c r="E54" s="48">
        <v>72000</v>
      </c>
      <c r="F54" s="14"/>
      <c r="G54" s="28">
        <f t="shared" si="2"/>
        <v>13000</v>
      </c>
      <c r="H54" s="14">
        <v>13000</v>
      </c>
      <c r="I54" s="14"/>
      <c r="J54" s="11">
        <f t="shared" si="0"/>
        <v>18.055555555555554</v>
      </c>
      <c r="K54" s="41"/>
    </row>
    <row r="55" spans="1:11" s="44" customFormat="1" ht="33.75" customHeight="1">
      <c r="A55" s="5">
        <v>15</v>
      </c>
      <c r="B55" s="4" t="s">
        <v>8</v>
      </c>
      <c r="C55" s="24" t="s">
        <v>115</v>
      </c>
      <c r="D55" s="28">
        <f t="shared" si="1"/>
        <v>40000</v>
      </c>
      <c r="E55" s="14">
        <v>40000</v>
      </c>
      <c r="F55" s="14"/>
      <c r="G55" s="28">
        <f t="shared" si="2"/>
        <v>1500</v>
      </c>
      <c r="H55" s="14">
        <v>1500</v>
      </c>
      <c r="I55" s="14"/>
      <c r="J55" s="11">
        <f t="shared" si="0"/>
        <v>3.75</v>
      </c>
      <c r="K55" s="41"/>
    </row>
    <row r="56" spans="1:11" s="44" customFormat="1" ht="33.75" customHeight="1">
      <c r="A56" s="5">
        <v>16</v>
      </c>
      <c r="B56" s="4" t="s">
        <v>8</v>
      </c>
      <c r="C56" s="30" t="s">
        <v>116</v>
      </c>
      <c r="D56" s="28">
        <f t="shared" si="1"/>
        <v>30000</v>
      </c>
      <c r="E56" s="14">
        <v>30000</v>
      </c>
      <c r="F56" s="14"/>
      <c r="G56" s="28">
        <f t="shared" si="2"/>
        <v>0</v>
      </c>
      <c r="H56" s="14"/>
      <c r="I56" s="14"/>
      <c r="J56" s="11">
        <f t="shared" si="0"/>
        <v>0</v>
      </c>
      <c r="K56" s="41"/>
    </row>
    <row r="57" spans="1:11" s="44" customFormat="1" ht="47.25">
      <c r="A57" s="5">
        <v>17</v>
      </c>
      <c r="B57" s="4" t="s">
        <v>82</v>
      </c>
      <c r="C57" s="24" t="s">
        <v>83</v>
      </c>
      <c r="D57" s="28">
        <f t="shared" si="1"/>
        <v>735000</v>
      </c>
      <c r="E57" s="14">
        <v>735000</v>
      </c>
      <c r="F57" s="14"/>
      <c r="G57" s="28">
        <f t="shared" si="2"/>
        <v>167492.48</v>
      </c>
      <c r="H57" s="14">
        <v>167492.48</v>
      </c>
      <c r="I57" s="14"/>
      <c r="J57" s="11">
        <f>G57/D57*100</f>
        <v>22.788092517006806</v>
      </c>
      <c r="K57" s="41"/>
    </row>
    <row r="58" spans="1:11" s="44" customFormat="1" ht="63">
      <c r="A58" s="5">
        <v>18</v>
      </c>
      <c r="B58" s="4" t="s">
        <v>5</v>
      </c>
      <c r="C58" s="24" t="s">
        <v>117</v>
      </c>
      <c r="D58" s="28">
        <f t="shared" si="1"/>
        <v>132000</v>
      </c>
      <c r="E58" s="14">
        <v>132000</v>
      </c>
      <c r="F58" s="14"/>
      <c r="G58" s="28">
        <f t="shared" si="2"/>
        <v>33000</v>
      </c>
      <c r="H58" s="14">
        <v>33000</v>
      </c>
      <c r="I58" s="14"/>
      <c r="J58" s="11">
        <f t="shared" si="0"/>
        <v>25</v>
      </c>
      <c r="K58" s="41"/>
    </row>
    <row r="59" spans="1:11" s="44" customFormat="1" ht="66" customHeight="1">
      <c r="A59" s="5">
        <v>19</v>
      </c>
      <c r="B59" s="4" t="s">
        <v>49</v>
      </c>
      <c r="C59" s="24" t="s">
        <v>91</v>
      </c>
      <c r="D59" s="28">
        <f t="shared" si="1"/>
        <v>450000</v>
      </c>
      <c r="E59" s="14"/>
      <c r="F59" s="14">
        <v>450000</v>
      </c>
      <c r="G59" s="28">
        <f t="shared" si="2"/>
        <v>0</v>
      </c>
      <c r="H59" s="14"/>
      <c r="I59" s="14"/>
      <c r="J59" s="11">
        <f t="shared" si="0"/>
        <v>0</v>
      </c>
      <c r="K59" s="41"/>
    </row>
    <row r="60" spans="1:11" s="44" customFormat="1" ht="64.5" customHeight="1">
      <c r="A60" s="5">
        <v>20</v>
      </c>
      <c r="B60" s="4" t="s">
        <v>49</v>
      </c>
      <c r="C60" s="24" t="s">
        <v>161</v>
      </c>
      <c r="D60" s="28">
        <f t="shared" si="1"/>
        <v>450000</v>
      </c>
      <c r="E60" s="14"/>
      <c r="F60" s="14">
        <v>450000</v>
      </c>
      <c r="G60" s="28">
        <f t="shared" si="2"/>
        <v>0</v>
      </c>
      <c r="H60" s="14"/>
      <c r="I60" s="14"/>
      <c r="J60" s="11">
        <f t="shared" si="0"/>
        <v>0</v>
      </c>
      <c r="K60" s="41"/>
    </row>
    <row r="61" spans="1:11" s="44" customFormat="1" ht="50.25" customHeight="1">
      <c r="A61" s="52">
        <v>21</v>
      </c>
      <c r="B61" s="29" t="s">
        <v>56</v>
      </c>
      <c r="C61" s="53" t="s">
        <v>118</v>
      </c>
      <c r="D61" s="28">
        <f t="shared" si="1"/>
        <v>500000</v>
      </c>
      <c r="E61" s="14"/>
      <c r="F61" s="14">
        <v>500000</v>
      </c>
      <c r="G61" s="28">
        <f t="shared" si="2"/>
        <v>46937.34</v>
      </c>
      <c r="H61" s="14"/>
      <c r="I61" s="14">
        <v>46937.34</v>
      </c>
      <c r="J61" s="11">
        <f t="shared" si="0"/>
        <v>9.387467999999998</v>
      </c>
      <c r="K61" s="41"/>
    </row>
    <row r="62" spans="1:11" s="44" customFormat="1" ht="39.75" customHeight="1" hidden="1">
      <c r="A62" s="52"/>
      <c r="B62" s="29" t="s">
        <v>27</v>
      </c>
      <c r="C62" s="53"/>
      <c r="D62" s="28">
        <f t="shared" si="1"/>
        <v>0</v>
      </c>
      <c r="E62" s="14"/>
      <c r="F62" s="14"/>
      <c r="G62" s="28">
        <f t="shared" si="2"/>
        <v>0</v>
      </c>
      <c r="H62" s="14"/>
      <c r="I62" s="14"/>
      <c r="J62" s="11" t="e">
        <f t="shared" si="0"/>
        <v>#DIV/0!</v>
      </c>
      <c r="K62" s="41"/>
    </row>
    <row r="63" spans="1:11" s="17" customFormat="1" ht="52.5" customHeight="1">
      <c r="A63" s="5">
        <v>22</v>
      </c>
      <c r="B63" s="3" t="s">
        <v>66</v>
      </c>
      <c r="C63" s="24" t="s">
        <v>65</v>
      </c>
      <c r="D63" s="28">
        <f t="shared" si="1"/>
        <v>2450210</v>
      </c>
      <c r="E63" s="48">
        <v>965410</v>
      </c>
      <c r="F63" s="48">
        <v>1484800</v>
      </c>
      <c r="G63" s="28">
        <f t="shared" si="2"/>
        <v>133103.77000000002</v>
      </c>
      <c r="H63" s="14">
        <v>96853.77</v>
      </c>
      <c r="I63" s="14">
        <v>36250</v>
      </c>
      <c r="J63" s="11">
        <f>G63/D63*100</f>
        <v>5.432341309520409</v>
      </c>
      <c r="K63" s="25"/>
    </row>
    <row r="64" spans="1:11" s="44" customFormat="1" ht="52.5" customHeight="1">
      <c r="A64" s="5">
        <v>23</v>
      </c>
      <c r="B64" s="29" t="s">
        <v>9</v>
      </c>
      <c r="C64" s="24" t="s">
        <v>119</v>
      </c>
      <c r="D64" s="28">
        <f t="shared" si="1"/>
        <v>210000</v>
      </c>
      <c r="E64" s="14">
        <v>210000</v>
      </c>
      <c r="F64" s="14"/>
      <c r="G64" s="28">
        <f t="shared" si="2"/>
        <v>0</v>
      </c>
      <c r="H64" s="14"/>
      <c r="I64" s="14"/>
      <c r="J64" s="11">
        <f>G64/D64*100</f>
        <v>0</v>
      </c>
      <c r="K64" s="41"/>
    </row>
    <row r="65" spans="1:11" s="44" customFormat="1" ht="117" customHeight="1">
      <c r="A65" s="5">
        <v>24</v>
      </c>
      <c r="B65" s="3" t="s">
        <v>10</v>
      </c>
      <c r="C65" s="24" t="s">
        <v>120</v>
      </c>
      <c r="D65" s="28">
        <f t="shared" si="1"/>
        <v>200000</v>
      </c>
      <c r="E65" s="14">
        <v>200000</v>
      </c>
      <c r="F65" s="14"/>
      <c r="G65" s="28">
        <f t="shared" si="2"/>
        <v>0</v>
      </c>
      <c r="H65" s="14"/>
      <c r="I65" s="14"/>
      <c r="J65" s="11">
        <f>G65/D65*100</f>
        <v>0</v>
      </c>
      <c r="K65" s="41"/>
    </row>
    <row r="66" spans="1:11" s="44" customFormat="1" ht="21" customHeight="1">
      <c r="A66" s="52">
        <v>25</v>
      </c>
      <c r="B66" s="3" t="s">
        <v>50</v>
      </c>
      <c r="C66" s="55" t="s">
        <v>121</v>
      </c>
      <c r="D66" s="28">
        <f t="shared" si="1"/>
        <v>420100</v>
      </c>
      <c r="E66" s="14">
        <f>E67+E68</f>
        <v>372415</v>
      </c>
      <c r="F66" s="14">
        <f>F67+F68</f>
        <v>47685</v>
      </c>
      <c r="G66" s="28">
        <f t="shared" si="2"/>
        <v>0</v>
      </c>
      <c r="H66" s="14">
        <f>H67+H68</f>
        <v>0</v>
      </c>
      <c r="I66" s="14">
        <f>I67+I68</f>
        <v>0</v>
      </c>
      <c r="J66" s="11">
        <f t="shared" si="0"/>
        <v>0</v>
      </c>
      <c r="K66" s="41"/>
    </row>
    <row r="67" spans="1:11" s="44" customFormat="1" ht="21" customHeight="1">
      <c r="A67" s="52"/>
      <c r="B67" s="4" t="s">
        <v>11</v>
      </c>
      <c r="C67" s="55"/>
      <c r="D67" s="28">
        <f t="shared" si="1"/>
        <v>134300</v>
      </c>
      <c r="E67" s="14">
        <v>86615</v>
      </c>
      <c r="F67" s="14">
        <v>47685</v>
      </c>
      <c r="G67" s="28">
        <f t="shared" si="2"/>
        <v>0</v>
      </c>
      <c r="H67" s="14">
        <v>0</v>
      </c>
      <c r="I67" s="14">
        <v>0</v>
      </c>
      <c r="J67" s="11">
        <f t="shared" si="0"/>
        <v>0</v>
      </c>
      <c r="K67" s="41"/>
    </row>
    <row r="68" spans="1:11" s="44" customFormat="1" ht="21" customHeight="1">
      <c r="A68" s="52"/>
      <c r="B68" s="4" t="s">
        <v>29</v>
      </c>
      <c r="C68" s="55"/>
      <c r="D68" s="28">
        <f t="shared" si="1"/>
        <v>285800</v>
      </c>
      <c r="E68" s="14">
        <v>285800</v>
      </c>
      <c r="F68" s="14"/>
      <c r="G68" s="28">
        <f t="shared" si="2"/>
        <v>0</v>
      </c>
      <c r="H68" s="14"/>
      <c r="I68" s="14">
        <v>0</v>
      </c>
      <c r="J68" s="11">
        <f>G68/D68*100</f>
        <v>0</v>
      </c>
      <c r="K68" s="41"/>
    </row>
    <row r="69" spans="1:11" s="17" customFormat="1" ht="54.75" customHeight="1">
      <c r="A69" s="5">
        <v>26</v>
      </c>
      <c r="B69" s="29" t="s">
        <v>122</v>
      </c>
      <c r="C69" s="24" t="s">
        <v>123</v>
      </c>
      <c r="D69" s="28">
        <f>E69+F69</f>
        <v>1400000</v>
      </c>
      <c r="E69" s="14">
        <v>1400000</v>
      </c>
      <c r="F69" s="14"/>
      <c r="G69" s="28">
        <f>H69+I69</f>
        <v>427324.55</v>
      </c>
      <c r="H69" s="14">
        <v>427324.55</v>
      </c>
      <c r="I69" s="14"/>
      <c r="J69" s="11">
        <f>G69/D69*100</f>
        <v>30.52318214285714</v>
      </c>
      <c r="K69" s="25"/>
    </row>
    <row r="70" spans="1:11" s="44" customFormat="1" ht="25.5" customHeight="1">
      <c r="A70" s="52">
        <v>27</v>
      </c>
      <c r="B70" s="4" t="s">
        <v>50</v>
      </c>
      <c r="C70" s="53" t="s">
        <v>124</v>
      </c>
      <c r="D70" s="28">
        <f aca="true" t="shared" si="4" ref="D70:D137">E70+F70</f>
        <v>700000</v>
      </c>
      <c r="E70" s="14">
        <f>E71+E72</f>
        <v>700000</v>
      </c>
      <c r="F70" s="14">
        <f>F71+F72</f>
        <v>0</v>
      </c>
      <c r="G70" s="28">
        <f aca="true" t="shared" si="5" ref="G70:G137">H70+I70</f>
        <v>143365.99</v>
      </c>
      <c r="H70" s="14">
        <f>H71+H72</f>
        <v>143365.99</v>
      </c>
      <c r="I70" s="14">
        <f>I71+I72</f>
        <v>0</v>
      </c>
      <c r="J70" s="11">
        <f>G70/D70*100</f>
        <v>20.480855714285713</v>
      </c>
      <c r="K70" s="41"/>
    </row>
    <row r="71" spans="1:11" s="44" customFormat="1" ht="25.5" customHeight="1">
      <c r="A71" s="52"/>
      <c r="B71" s="4" t="s">
        <v>80</v>
      </c>
      <c r="C71" s="53"/>
      <c r="D71" s="28">
        <f t="shared" si="4"/>
        <v>300000</v>
      </c>
      <c r="E71" s="14">
        <v>300000</v>
      </c>
      <c r="F71" s="14"/>
      <c r="G71" s="28">
        <f t="shared" si="5"/>
        <v>11320</v>
      </c>
      <c r="H71" s="14">
        <v>11320</v>
      </c>
      <c r="I71" s="14"/>
      <c r="J71" s="11">
        <f>G71/D71*100</f>
        <v>3.7733333333333334</v>
      </c>
      <c r="K71" s="41"/>
    </row>
    <row r="72" spans="1:11" s="44" customFormat="1" ht="25.5" customHeight="1">
      <c r="A72" s="52"/>
      <c r="B72" s="4" t="s">
        <v>81</v>
      </c>
      <c r="C72" s="53"/>
      <c r="D72" s="28">
        <f>E72+F72</f>
        <v>400000</v>
      </c>
      <c r="E72" s="14">
        <v>400000</v>
      </c>
      <c r="F72" s="14"/>
      <c r="G72" s="28">
        <f>H72+I72</f>
        <v>132045.99</v>
      </c>
      <c r="H72" s="14">
        <v>132045.99</v>
      </c>
      <c r="I72" s="14"/>
      <c r="J72" s="11">
        <f>G72/D72*100</f>
        <v>33.0114975</v>
      </c>
      <c r="K72" s="41"/>
    </row>
    <row r="73" spans="1:11" s="44" customFormat="1" ht="63">
      <c r="A73" s="5">
        <v>28</v>
      </c>
      <c r="B73" s="4" t="s">
        <v>12</v>
      </c>
      <c r="C73" s="12" t="s">
        <v>125</v>
      </c>
      <c r="D73" s="28">
        <f t="shared" si="4"/>
        <v>300000</v>
      </c>
      <c r="E73" s="14">
        <v>300000</v>
      </c>
      <c r="F73" s="14"/>
      <c r="G73" s="28">
        <f t="shared" si="5"/>
        <v>229616.5</v>
      </c>
      <c r="H73" s="14">
        <v>229616.5</v>
      </c>
      <c r="I73" s="14"/>
      <c r="J73" s="11">
        <f t="shared" si="0"/>
        <v>76.53883333333333</v>
      </c>
      <c r="K73" s="41"/>
    </row>
    <row r="74" spans="1:11" s="44" customFormat="1" ht="78.75">
      <c r="A74" s="5">
        <v>29</v>
      </c>
      <c r="B74" s="4" t="s">
        <v>152</v>
      </c>
      <c r="C74" s="24" t="s">
        <v>126</v>
      </c>
      <c r="D74" s="28">
        <f t="shared" si="4"/>
        <v>6470300</v>
      </c>
      <c r="E74" s="14">
        <v>3500000</v>
      </c>
      <c r="F74" s="14">
        <v>2970300</v>
      </c>
      <c r="G74" s="28">
        <f t="shared" si="5"/>
        <v>1449045</v>
      </c>
      <c r="H74" s="14">
        <v>1178443.95</v>
      </c>
      <c r="I74" s="14">
        <v>270601.05</v>
      </c>
      <c r="J74" s="11">
        <f t="shared" si="0"/>
        <v>22.395329428310898</v>
      </c>
      <c r="K74" s="41"/>
    </row>
    <row r="75" spans="1:11" s="44" customFormat="1" ht="31.5">
      <c r="A75" s="5">
        <v>30</v>
      </c>
      <c r="B75" s="4" t="s">
        <v>152</v>
      </c>
      <c r="C75" s="24" t="s">
        <v>128</v>
      </c>
      <c r="D75" s="28">
        <f t="shared" si="4"/>
        <v>5000</v>
      </c>
      <c r="E75" s="14">
        <v>5000</v>
      </c>
      <c r="F75" s="14">
        <v>0</v>
      </c>
      <c r="G75" s="28">
        <f t="shared" si="5"/>
        <v>0</v>
      </c>
      <c r="H75" s="14">
        <v>0</v>
      </c>
      <c r="I75" s="14">
        <v>0</v>
      </c>
      <c r="J75" s="11">
        <f t="shared" si="0"/>
        <v>0</v>
      </c>
      <c r="K75" s="41"/>
    </row>
    <row r="76" spans="1:10" ht="78.75">
      <c r="A76" s="5">
        <v>31</v>
      </c>
      <c r="B76" s="4" t="s">
        <v>152</v>
      </c>
      <c r="C76" s="9" t="s">
        <v>127</v>
      </c>
      <c r="D76" s="28">
        <f t="shared" si="4"/>
        <v>6000</v>
      </c>
      <c r="E76" s="14">
        <v>6000</v>
      </c>
      <c r="F76" s="20"/>
      <c r="G76" s="28">
        <f t="shared" si="5"/>
        <v>0</v>
      </c>
      <c r="H76" s="14">
        <v>0</v>
      </c>
      <c r="I76" s="13">
        <v>0</v>
      </c>
      <c r="J76" s="11">
        <f t="shared" si="0"/>
        <v>0</v>
      </c>
    </row>
    <row r="77" spans="1:10" ht="47.25">
      <c r="A77" s="5">
        <v>32</v>
      </c>
      <c r="B77" s="4" t="s">
        <v>164</v>
      </c>
      <c r="C77" s="12" t="s">
        <v>159</v>
      </c>
      <c r="D77" s="28">
        <f>E77+F77</f>
        <v>92600</v>
      </c>
      <c r="E77" s="14">
        <v>92600</v>
      </c>
      <c r="F77" s="20"/>
      <c r="G77" s="28">
        <f>H77+I77</f>
        <v>0</v>
      </c>
      <c r="H77" s="14">
        <v>0</v>
      </c>
      <c r="I77" s="13">
        <v>0</v>
      </c>
      <c r="J77" s="11">
        <f>G77/D77*100</f>
        <v>0</v>
      </c>
    </row>
    <row r="78" spans="1:11" s="17" customFormat="1" ht="54.75" customHeight="1">
      <c r="A78" s="5">
        <v>33</v>
      </c>
      <c r="B78" s="4" t="s">
        <v>67</v>
      </c>
      <c r="C78" s="30" t="s">
        <v>68</v>
      </c>
      <c r="D78" s="28">
        <f t="shared" si="4"/>
        <v>1199300</v>
      </c>
      <c r="E78" s="14">
        <v>978900</v>
      </c>
      <c r="F78" s="14">
        <v>220400</v>
      </c>
      <c r="G78" s="28">
        <f t="shared" si="5"/>
        <v>282111.72</v>
      </c>
      <c r="H78" s="14">
        <v>72317</v>
      </c>
      <c r="I78" s="14">
        <v>209794.72</v>
      </c>
      <c r="J78" s="11">
        <f>G78/D78*100</f>
        <v>23.52303176853164</v>
      </c>
      <c r="K78" s="25"/>
    </row>
    <row r="79" spans="1:11" s="44" customFormat="1" ht="63">
      <c r="A79" s="5">
        <v>34</v>
      </c>
      <c r="B79" s="4" t="s">
        <v>14</v>
      </c>
      <c r="C79" s="24" t="s">
        <v>129</v>
      </c>
      <c r="D79" s="28">
        <f t="shared" si="4"/>
        <v>10000</v>
      </c>
      <c r="E79" s="14">
        <v>10000</v>
      </c>
      <c r="F79" s="14"/>
      <c r="G79" s="28">
        <f t="shared" si="5"/>
        <v>591.04</v>
      </c>
      <c r="H79" s="14">
        <v>591.04</v>
      </c>
      <c r="I79" s="14"/>
      <c r="J79" s="11">
        <f t="shared" si="0"/>
        <v>5.9104</v>
      </c>
      <c r="K79" s="41"/>
    </row>
    <row r="80" spans="1:11" s="44" customFormat="1" ht="47.25">
      <c r="A80" s="5">
        <v>35</v>
      </c>
      <c r="B80" s="4" t="s">
        <v>15</v>
      </c>
      <c r="C80" s="24" t="s">
        <v>130</v>
      </c>
      <c r="D80" s="28">
        <f t="shared" si="4"/>
        <v>128000</v>
      </c>
      <c r="E80" s="14">
        <v>128000</v>
      </c>
      <c r="F80" s="14"/>
      <c r="G80" s="28">
        <f t="shared" si="5"/>
        <v>65639.61</v>
      </c>
      <c r="H80" s="14">
        <v>65639.61</v>
      </c>
      <c r="I80" s="14"/>
      <c r="J80" s="11">
        <f t="shared" si="0"/>
        <v>51.2809453125</v>
      </c>
      <c r="K80" s="41"/>
    </row>
    <row r="81" spans="1:11" s="44" customFormat="1" ht="60" customHeight="1">
      <c r="A81" s="5">
        <v>36</v>
      </c>
      <c r="B81" s="4" t="s">
        <v>16</v>
      </c>
      <c r="C81" s="24" t="s">
        <v>131</v>
      </c>
      <c r="D81" s="28">
        <f t="shared" si="4"/>
        <v>125000</v>
      </c>
      <c r="E81" s="14">
        <v>125000</v>
      </c>
      <c r="F81" s="14"/>
      <c r="G81" s="28">
        <f t="shared" si="5"/>
        <v>19172.19</v>
      </c>
      <c r="H81" s="14">
        <v>19172.19</v>
      </c>
      <c r="I81" s="14"/>
      <c r="J81" s="11">
        <f t="shared" si="0"/>
        <v>15.337751999999998</v>
      </c>
      <c r="K81" s="41"/>
    </row>
    <row r="82" spans="1:11" s="44" customFormat="1" ht="60" customHeight="1">
      <c r="A82" s="5">
        <v>37</v>
      </c>
      <c r="B82" s="4" t="s">
        <v>16</v>
      </c>
      <c r="C82" s="24" t="s">
        <v>132</v>
      </c>
      <c r="D82" s="28">
        <f>E82+F82</f>
        <v>20000</v>
      </c>
      <c r="E82" s="14">
        <v>20000</v>
      </c>
      <c r="F82" s="14"/>
      <c r="G82" s="28">
        <f>H82+I82</f>
        <v>0</v>
      </c>
      <c r="H82" s="14">
        <v>0</v>
      </c>
      <c r="I82" s="14"/>
      <c r="J82" s="11">
        <f>G82/D82*100</f>
        <v>0</v>
      </c>
      <c r="K82" s="41"/>
    </row>
    <row r="83" spans="1:11" s="44" customFormat="1" ht="24" customHeight="1">
      <c r="A83" s="52">
        <v>38</v>
      </c>
      <c r="B83" s="4" t="s">
        <v>50</v>
      </c>
      <c r="C83" s="53" t="s">
        <v>133</v>
      </c>
      <c r="D83" s="28">
        <f t="shared" si="4"/>
        <v>291839.88</v>
      </c>
      <c r="E83" s="14">
        <f>E84+E85</f>
        <v>287250</v>
      </c>
      <c r="F83" s="14">
        <f>F84+F85</f>
        <v>4589.88</v>
      </c>
      <c r="G83" s="28">
        <f t="shared" si="5"/>
        <v>13586.97</v>
      </c>
      <c r="H83" s="14">
        <f>H84+H85</f>
        <v>11450.25</v>
      </c>
      <c r="I83" s="14">
        <f>I84+I85</f>
        <v>2136.72</v>
      </c>
      <c r="J83" s="11">
        <f t="shared" si="0"/>
        <v>4.655624858398379</v>
      </c>
      <c r="K83" s="41"/>
    </row>
    <row r="84" spans="1:11" s="44" customFormat="1" ht="24" customHeight="1">
      <c r="A84" s="52"/>
      <c r="B84" s="4" t="s">
        <v>51</v>
      </c>
      <c r="C84" s="53"/>
      <c r="D84" s="28">
        <f t="shared" si="4"/>
        <v>141839.88</v>
      </c>
      <c r="E84" s="14">
        <v>137250</v>
      </c>
      <c r="F84" s="14">
        <v>4589.88</v>
      </c>
      <c r="G84" s="28">
        <f t="shared" si="5"/>
        <v>6726.6</v>
      </c>
      <c r="H84" s="14">
        <v>4589.88</v>
      </c>
      <c r="I84" s="14">
        <v>2136.72</v>
      </c>
      <c r="J84" s="11">
        <f t="shared" si="0"/>
        <v>4.742389798976141</v>
      </c>
      <c r="K84" s="41"/>
    </row>
    <row r="85" spans="1:11" s="44" customFormat="1" ht="24" customHeight="1">
      <c r="A85" s="52"/>
      <c r="B85" s="4" t="s">
        <v>52</v>
      </c>
      <c r="C85" s="53"/>
      <c r="D85" s="28">
        <f t="shared" si="4"/>
        <v>150000</v>
      </c>
      <c r="E85" s="14">
        <v>150000</v>
      </c>
      <c r="F85" s="14"/>
      <c r="G85" s="28">
        <f t="shared" si="5"/>
        <v>6860.37</v>
      </c>
      <c r="H85" s="14">
        <v>6860.37</v>
      </c>
      <c r="I85" s="14"/>
      <c r="J85" s="11">
        <f t="shared" si="0"/>
        <v>4.57358</v>
      </c>
      <c r="K85" s="41"/>
    </row>
    <row r="86" spans="1:11" s="15" customFormat="1" ht="63">
      <c r="A86" s="5">
        <v>39</v>
      </c>
      <c r="B86" s="4" t="s">
        <v>17</v>
      </c>
      <c r="C86" s="9" t="s">
        <v>90</v>
      </c>
      <c r="D86" s="28">
        <f>E86+F86</f>
        <v>150000</v>
      </c>
      <c r="E86" s="23">
        <v>150000</v>
      </c>
      <c r="F86" s="20"/>
      <c r="G86" s="28">
        <f>H86+I86</f>
        <v>0</v>
      </c>
      <c r="H86" s="14"/>
      <c r="I86" s="13"/>
      <c r="J86" s="11">
        <f>G86/D86*100</f>
        <v>0</v>
      </c>
      <c r="K86" s="7"/>
    </row>
    <row r="87" spans="1:11" s="15" customFormat="1" ht="78.75">
      <c r="A87" s="5">
        <v>40</v>
      </c>
      <c r="B87" s="4" t="s">
        <v>17</v>
      </c>
      <c r="C87" s="9" t="s">
        <v>134</v>
      </c>
      <c r="D87" s="28">
        <f t="shared" si="4"/>
        <v>121479</v>
      </c>
      <c r="E87" s="23">
        <v>121479</v>
      </c>
      <c r="F87" s="20"/>
      <c r="G87" s="28">
        <f t="shared" si="5"/>
        <v>21243.25</v>
      </c>
      <c r="H87" s="14">
        <v>21243.25</v>
      </c>
      <c r="I87" s="13"/>
      <c r="J87" s="11">
        <f t="shared" si="0"/>
        <v>17.487178853958298</v>
      </c>
      <c r="K87" s="7"/>
    </row>
    <row r="88" spans="1:11" s="17" customFormat="1" ht="63">
      <c r="A88" s="5">
        <v>41</v>
      </c>
      <c r="B88" s="4" t="s">
        <v>69</v>
      </c>
      <c r="C88" s="24" t="s">
        <v>70</v>
      </c>
      <c r="D88" s="28">
        <f t="shared" si="4"/>
        <v>116000</v>
      </c>
      <c r="E88" s="14">
        <v>95700</v>
      </c>
      <c r="F88" s="14">
        <v>20300</v>
      </c>
      <c r="G88" s="28">
        <f t="shared" si="5"/>
        <v>17951.98</v>
      </c>
      <c r="H88" s="14">
        <v>1951.98</v>
      </c>
      <c r="I88" s="14">
        <v>16000</v>
      </c>
      <c r="J88" s="11">
        <f t="shared" si="0"/>
        <v>15.475844827586208</v>
      </c>
      <c r="K88" s="25"/>
    </row>
    <row r="89" spans="1:11" s="44" customFormat="1" ht="17.25" customHeight="1">
      <c r="A89" s="52">
        <v>42</v>
      </c>
      <c r="B89" s="4" t="s">
        <v>50</v>
      </c>
      <c r="C89" s="53" t="s">
        <v>163</v>
      </c>
      <c r="D89" s="28">
        <f t="shared" si="4"/>
        <v>643800</v>
      </c>
      <c r="E89" s="28">
        <f>SUM(E90:E104)</f>
        <v>643800</v>
      </c>
      <c r="F89" s="28">
        <f>SUM(F90:F104)</f>
        <v>0</v>
      </c>
      <c r="G89" s="28">
        <f t="shared" si="5"/>
        <v>39091.05</v>
      </c>
      <c r="H89" s="28">
        <f>SUM(H90:H104)</f>
        <v>39091.05</v>
      </c>
      <c r="I89" s="28">
        <f>SUM(I90:I104)</f>
        <v>0</v>
      </c>
      <c r="J89" s="11">
        <f t="shared" si="0"/>
        <v>6.071924510717615</v>
      </c>
      <c r="K89" s="41"/>
    </row>
    <row r="90" spans="1:11" s="44" customFormat="1" ht="17.25" customHeight="1">
      <c r="A90" s="52"/>
      <c r="B90" s="4" t="s">
        <v>151</v>
      </c>
      <c r="C90" s="53"/>
      <c r="D90" s="28">
        <f aca="true" t="shared" si="6" ref="D90:D104">E90+F90</f>
        <v>177600</v>
      </c>
      <c r="E90" s="14">
        <v>177600</v>
      </c>
      <c r="F90" s="14"/>
      <c r="G90" s="28">
        <f t="shared" si="5"/>
        <v>7980</v>
      </c>
      <c r="H90" s="14">
        <v>7980</v>
      </c>
      <c r="I90" s="14"/>
      <c r="J90" s="11">
        <f t="shared" si="0"/>
        <v>4.493243243243243</v>
      </c>
      <c r="K90" s="41"/>
    </row>
    <row r="91" spans="1:11" s="44" customFormat="1" ht="17.25" customHeight="1">
      <c r="A91" s="52"/>
      <c r="B91" s="4" t="s">
        <v>152</v>
      </c>
      <c r="C91" s="53"/>
      <c r="D91" s="28">
        <f t="shared" si="6"/>
        <v>115500</v>
      </c>
      <c r="E91" s="14">
        <v>115500</v>
      </c>
      <c r="F91" s="14"/>
      <c r="G91" s="28">
        <f aca="true" t="shared" si="7" ref="G91:G104">H91+I91</f>
        <v>10921</v>
      </c>
      <c r="H91" s="14">
        <v>10921</v>
      </c>
      <c r="I91" s="14"/>
      <c r="J91" s="11">
        <f t="shared" si="0"/>
        <v>9.455411255411256</v>
      </c>
      <c r="K91" s="41"/>
    </row>
    <row r="92" spans="1:11" s="44" customFormat="1" ht="17.25" customHeight="1">
      <c r="A92" s="52"/>
      <c r="B92" s="4" t="s">
        <v>153</v>
      </c>
      <c r="C92" s="53"/>
      <c r="D92" s="28">
        <f t="shared" si="6"/>
        <v>6000</v>
      </c>
      <c r="E92" s="14">
        <v>6000</v>
      </c>
      <c r="F92" s="14"/>
      <c r="G92" s="28">
        <f t="shared" si="7"/>
        <v>0</v>
      </c>
      <c r="H92" s="14"/>
      <c r="I92" s="14"/>
      <c r="J92" s="11">
        <f t="shared" si="0"/>
        <v>0</v>
      </c>
      <c r="K92" s="41"/>
    </row>
    <row r="93" spans="1:11" s="44" customFormat="1" ht="17.25" customHeight="1">
      <c r="A93" s="52"/>
      <c r="B93" s="4" t="s">
        <v>154</v>
      </c>
      <c r="C93" s="53"/>
      <c r="D93" s="28">
        <f t="shared" si="6"/>
        <v>900</v>
      </c>
      <c r="E93" s="14">
        <v>900</v>
      </c>
      <c r="F93" s="14"/>
      <c r="G93" s="28">
        <f t="shared" si="7"/>
        <v>0</v>
      </c>
      <c r="H93" s="14"/>
      <c r="I93" s="14"/>
      <c r="J93" s="11">
        <f t="shared" si="0"/>
        <v>0</v>
      </c>
      <c r="K93" s="41"/>
    </row>
    <row r="94" spans="1:11" s="44" customFormat="1" ht="17.25" customHeight="1">
      <c r="A94" s="52"/>
      <c r="B94" s="4" t="s">
        <v>13</v>
      </c>
      <c r="C94" s="53"/>
      <c r="D94" s="28">
        <f t="shared" si="6"/>
        <v>90800</v>
      </c>
      <c r="E94" s="14">
        <v>90800</v>
      </c>
      <c r="F94" s="14"/>
      <c r="G94" s="28">
        <f t="shared" si="7"/>
        <v>1289.49</v>
      </c>
      <c r="H94" s="14">
        <v>1289.49</v>
      </c>
      <c r="I94" s="14"/>
      <c r="J94" s="11">
        <f t="shared" si="0"/>
        <v>1.4201431718061674</v>
      </c>
      <c r="K94" s="41"/>
    </row>
    <row r="95" spans="1:11" s="44" customFormat="1" ht="17.25" customHeight="1">
      <c r="A95" s="52"/>
      <c r="B95" s="4" t="s">
        <v>155</v>
      </c>
      <c r="C95" s="53"/>
      <c r="D95" s="28">
        <f t="shared" si="6"/>
        <v>1200</v>
      </c>
      <c r="E95" s="14">
        <v>1200</v>
      </c>
      <c r="F95" s="14"/>
      <c r="G95" s="28">
        <f t="shared" si="7"/>
        <v>570</v>
      </c>
      <c r="H95" s="14">
        <v>570</v>
      </c>
      <c r="I95" s="14"/>
      <c r="J95" s="11">
        <f t="shared" si="0"/>
        <v>47.5</v>
      </c>
      <c r="K95" s="41"/>
    </row>
    <row r="96" spans="1:11" s="44" customFormat="1" ht="17.25" customHeight="1">
      <c r="A96" s="52"/>
      <c r="B96" s="4" t="s">
        <v>162</v>
      </c>
      <c r="C96" s="53"/>
      <c r="D96" s="28">
        <f t="shared" si="6"/>
        <v>22900</v>
      </c>
      <c r="E96" s="14">
        <v>22900</v>
      </c>
      <c r="F96" s="14"/>
      <c r="G96" s="28">
        <f t="shared" si="7"/>
        <v>4680.96</v>
      </c>
      <c r="H96" s="14">
        <v>4680.96</v>
      </c>
      <c r="I96" s="14"/>
      <c r="J96" s="11">
        <f t="shared" si="0"/>
        <v>20.440873362445412</v>
      </c>
      <c r="K96" s="41"/>
    </row>
    <row r="97" spans="1:11" s="44" customFormat="1" ht="17.25" customHeight="1">
      <c r="A97" s="52"/>
      <c r="B97" s="4" t="s">
        <v>156</v>
      </c>
      <c r="C97" s="53"/>
      <c r="D97" s="28">
        <f t="shared" si="6"/>
        <v>1000</v>
      </c>
      <c r="E97" s="14">
        <v>1000</v>
      </c>
      <c r="F97" s="14"/>
      <c r="G97" s="28">
        <f t="shared" si="7"/>
        <v>0</v>
      </c>
      <c r="H97" s="14">
        <v>0</v>
      </c>
      <c r="I97" s="14"/>
      <c r="J97" s="11">
        <f aca="true" t="shared" si="8" ref="J97:J104">G97/D97*100</f>
        <v>0</v>
      </c>
      <c r="K97" s="41"/>
    </row>
    <row r="98" spans="1:11" s="44" customFormat="1" ht="17.25" customHeight="1">
      <c r="A98" s="52"/>
      <c r="B98" s="4" t="s">
        <v>53</v>
      </c>
      <c r="C98" s="53"/>
      <c r="D98" s="28">
        <f t="shared" si="6"/>
        <v>38950</v>
      </c>
      <c r="E98" s="14">
        <v>38950</v>
      </c>
      <c r="F98" s="14"/>
      <c r="G98" s="28">
        <f t="shared" si="7"/>
        <v>13649.6</v>
      </c>
      <c r="H98" s="14">
        <v>13649.6</v>
      </c>
      <c r="I98" s="14"/>
      <c r="J98" s="11">
        <f t="shared" si="8"/>
        <v>35.04390243902439</v>
      </c>
      <c r="K98" s="41"/>
    </row>
    <row r="99" spans="1:11" s="44" customFormat="1" ht="17.25" customHeight="1">
      <c r="A99" s="52"/>
      <c r="B99" s="4" t="s">
        <v>54</v>
      </c>
      <c r="C99" s="53"/>
      <c r="D99" s="28">
        <f t="shared" si="6"/>
        <v>133750</v>
      </c>
      <c r="E99" s="14">
        <v>133750</v>
      </c>
      <c r="F99" s="14"/>
      <c r="G99" s="28">
        <f t="shared" si="7"/>
        <v>0</v>
      </c>
      <c r="H99" s="14">
        <v>0</v>
      </c>
      <c r="I99" s="14"/>
      <c r="J99" s="11">
        <f t="shared" si="8"/>
        <v>0</v>
      </c>
      <c r="K99" s="41"/>
    </row>
    <row r="100" spans="1:11" s="44" customFormat="1" ht="17.25" customHeight="1">
      <c r="A100" s="52"/>
      <c r="B100" s="4" t="s">
        <v>86</v>
      </c>
      <c r="C100" s="53"/>
      <c r="D100" s="28">
        <f t="shared" si="6"/>
        <v>2200</v>
      </c>
      <c r="E100" s="14">
        <v>2200</v>
      </c>
      <c r="F100" s="14"/>
      <c r="G100" s="28">
        <f t="shared" si="7"/>
        <v>0</v>
      </c>
      <c r="H100" s="14">
        <v>0</v>
      </c>
      <c r="I100" s="14"/>
      <c r="J100" s="11">
        <f t="shared" si="8"/>
        <v>0</v>
      </c>
      <c r="K100" s="41"/>
    </row>
    <row r="101" spans="1:11" s="17" customFormat="1" ht="17.25" customHeight="1">
      <c r="A101" s="52"/>
      <c r="B101" s="4" t="s">
        <v>157</v>
      </c>
      <c r="C101" s="53"/>
      <c r="D101" s="28">
        <f t="shared" si="6"/>
        <v>500</v>
      </c>
      <c r="E101" s="14">
        <v>500</v>
      </c>
      <c r="F101" s="14"/>
      <c r="G101" s="28">
        <f t="shared" si="7"/>
        <v>0</v>
      </c>
      <c r="H101" s="14"/>
      <c r="I101" s="14"/>
      <c r="J101" s="11">
        <f t="shared" si="8"/>
        <v>0</v>
      </c>
      <c r="K101" s="25"/>
    </row>
    <row r="102" spans="1:11" s="17" customFormat="1" ht="17.25" customHeight="1">
      <c r="A102" s="52"/>
      <c r="B102" s="4" t="s">
        <v>158</v>
      </c>
      <c r="C102" s="53"/>
      <c r="D102" s="28">
        <f t="shared" si="6"/>
        <v>2400</v>
      </c>
      <c r="E102" s="14">
        <v>2400</v>
      </c>
      <c r="F102" s="14"/>
      <c r="G102" s="28">
        <f t="shared" si="7"/>
        <v>0</v>
      </c>
      <c r="H102" s="14"/>
      <c r="I102" s="14"/>
      <c r="J102" s="11">
        <f t="shared" si="8"/>
        <v>0</v>
      </c>
      <c r="K102" s="25"/>
    </row>
    <row r="103" spans="1:11" s="17" customFormat="1" ht="17.25" customHeight="1">
      <c r="A103" s="52"/>
      <c r="B103" s="4" t="s">
        <v>85</v>
      </c>
      <c r="C103" s="53"/>
      <c r="D103" s="28">
        <f t="shared" si="6"/>
        <v>47100</v>
      </c>
      <c r="E103" s="14">
        <v>47100</v>
      </c>
      <c r="F103" s="14"/>
      <c r="G103" s="28">
        <f t="shared" si="7"/>
        <v>0</v>
      </c>
      <c r="H103" s="14">
        <v>0</v>
      </c>
      <c r="I103" s="14"/>
      <c r="J103" s="11">
        <f t="shared" si="8"/>
        <v>0</v>
      </c>
      <c r="K103" s="25"/>
    </row>
    <row r="104" spans="1:11" s="44" customFormat="1" ht="17.25" customHeight="1">
      <c r="A104" s="52"/>
      <c r="B104" s="4" t="s">
        <v>61</v>
      </c>
      <c r="C104" s="53"/>
      <c r="D104" s="28">
        <f t="shared" si="6"/>
        <v>3000</v>
      </c>
      <c r="E104" s="14">
        <v>3000</v>
      </c>
      <c r="F104" s="14"/>
      <c r="G104" s="28">
        <f t="shared" si="7"/>
        <v>0</v>
      </c>
      <c r="H104" s="14"/>
      <c r="I104" s="14"/>
      <c r="J104" s="11">
        <f t="shared" si="8"/>
        <v>0</v>
      </c>
      <c r="K104" s="41"/>
    </row>
    <row r="105" spans="1:11" s="44" customFormat="1" ht="38.25" customHeight="1">
      <c r="A105" s="5">
        <v>43</v>
      </c>
      <c r="B105" s="4" t="s">
        <v>19</v>
      </c>
      <c r="C105" s="24" t="s">
        <v>135</v>
      </c>
      <c r="D105" s="28">
        <f t="shared" si="4"/>
        <v>900000</v>
      </c>
      <c r="E105" s="14">
        <v>883000</v>
      </c>
      <c r="F105" s="14">
        <v>17000</v>
      </c>
      <c r="G105" s="28">
        <f t="shared" si="5"/>
        <v>88800</v>
      </c>
      <c r="H105" s="14">
        <v>88800</v>
      </c>
      <c r="I105" s="14">
        <v>0</v>
      </c>
      <c r="J105" s="11">
        <f t="shared" si="0"/>
        <v>9.866666666666667</v>
      </c>
      <c r="K105" s="41"/>
    </row>
    <row r="106" spans="1:11" s="44" customFormat="1" ht="26.25" customHeight="1">
      <c r="A106" s="5">
        <v>44</v>
      </c>
      <c r="B106" s="4" t="s">
        <v>19</v>
      </c>
      <c r="C106" s="24" t="s">
        <v>20</v>
      </c>
      <c r="D106" s="28">
        <f t="shared" si="4"/>
        <v>61000</v>
      </c>
      <c r="E106" s="14">
        <v>61000</v>
      </c>
      <c r="F106" s="14">
        <v>0</v>
      </c>
      <c r="G106" s="28">
        <f t="shared" si="5"/>
        <v>23000</v>
      </c>
      <c r="H106" s="14">
        <v>23000</v>
      </c>
      <c r="I106" s="14">
        <v>0</v>
      </c>
      <c r="J106" s="11">
        <f t="shared" si="0"/>
        <v>37.704918032786885</v>
      </c>
      <c r="K106" s="41"/>
    </row>
    <row r="107" spans="1:11" s="44" customFormat="1" ht="39" customHeight="1">
      <c r="A107" s="5">
        <v>45</v>
      </c>
      <c r="B107" s="4" t="s">
        <v>19</v>
      </c>
      <c r="C107" s="24" t="s">
        <v>21</v>
      </c>
      <c r="D107" s="28">
        <f t="shared" si="4"/>
        <v>400000</v>
      </c>
      <c r="E107" s="14">
        <v>400000</v>
      </c>
      <c r="F107" s="14">
        <v>0</v>
      </c>
      <c r="G107" s="28">
        <f t="shared" si="5"/>
        <v>0</v>
      </c>
      <c r="H107" s="14">
        <v>0</v>
      </c>
      <c r="I107" s="14">
        <v>0</v>
      </c>
      <c r="J107" s="11">
        <f t="shared" si="0"/>
        <v>0</v>
      </c>
      <c r="K107" s="41"/>
    </row>
    <row r="108" spans="1:11" s="17" customFormat="1" ht="80.25" customHeight="1">
      <c r="A108" s="5">
        <v>46</v>
      </c>
      <c r="B108" s="4" t="s">
        <v>71</v>
      </c>
      <c r="C108" s="24" t="s">
        <v>72</v>
      </c>
      <c r="D108" s="28">
        <f>E108+F108</f>
        <v>193900</v>
      </c>
      <c r="E108" s="14">
        <v>138900</v>
      </c>
      <c r="F108" s="14">
        <v>55000</v>
      </c>
      <c r="G108" s="28">
        <f t="shared" si="5"/>
        <v>62197.71</v>
      </c>
      <c r="H108" s="14">
        <v>30193.71</v>
      </c>
      <c r="I108" s="14">
        <v>32004</v>
      </c>
      <c r="J108" s="11">
        <f>G108/D108*100</f>
        <v>32.07720990201135</v>
      </c>
      <c r="K108" s="25"/>
    </row>
    <row r="109" spans="1:11" s="44" customFormat="1" ht="78.75">
      <c r="A109" s="5">
        <v>47</v>
      </c>
      <c r="B109" s="4" t="s">
        <v>22</v>
      </c>
      <c r="C109" s="24" t="s">
        <v>136</v>
      </c>
      <c r="D109" s="28">
        <f t="shared" si="4"/>
        <v>1646500</v>
      </c>
      <c r="E109" s="14">
        <v>1646500</v>
      </c>
      <c r="F109" s="14"/>
      <c r="G109" s="28">
        <f t="shared" si="5"/>
        <v>528995.26</v>
      </c>
      <c r="H109" s="14">
        <v>528995.26</v>
      </c>
      <c r="I109" s="14"/>
      <c r="J109" s="11">
        <f t="shared" si="0"/>
        <v>32.12847008806559</v>
      </c>
      <c r="K109" s="41"/>
    </row>
    <row r="110" spans="1:11" s="17" customFormat="1" ht="54" customHeight="1">
      <c r="A110" s="5">
        <v>48</v>
      </c>
      <c r="B110" s="4" t="s">
        <v>73</v>
      </c>
      <c r="C110" s="24" t="s">
        <v>74</v>
      </c>
      <c r="D110" s="28">
        <f t="shared" si="4"/>
        <v>30100</v>
      </c>
      <c r="E110" s="14">
        <v>30100</v>
      </c>
      <c r="F110" s="14"/>
      <c r="G110" s="28">
        <f t="shared" si="5"/>
        <v>6779.77</v>
      </c>
      <c r="H110" s="14">
        <v>6779.77</v>
      </c>
      <c r="I110" s="14"/>
      <c r="J110" s="11">
        <f t="shared" si="0"/>
        <v>22.524152823920268</v>
      </c>
      <c r="K110" s="25"/>
    </row>
    <row r="111" spans="1:11" s="44" customFormat="1" ht="66" customHeight="1">
      <c r="A111" s="5">
        <v>49</v>
      </c>
      <c r="B111" s="4" t="s">
        <v>23</v>
      </c>
      <c r="C111" s="24" t="s">
        <v>137</v>
      </c>
      <c r="D111" s="28">
        <f t="shared" si="4"/>
        <v>15000</v>
      </c>
      <c r="E111" s="14">
        <v>15000</v>
      </c>
      <c r="F111" s="14"/>
      <c r="G111" s="28">
        <f t="shared" si="5"/>
        <v>0</v>
      </c>
      <c r="H111" s="14"/>
      <c r="I111" s="14"/>
      <c r="J111" s="11">
        <f t="shared" si="0"/>
        <v>0</v>
      </c>
      <c r="K111" s="41"/>
    </row>
    <row r="112" spans="1:11" s="44" customFormat="1" ht="78.75" customHeight="1">
      <c r="A112" s="5">
        <v>50</v>
      </c>
      <c r="B112" s="4" t="s">
        <v>24</v>
      </c>
      <c r="C112" s="12" t="s">
        <v>160</v>
      </c>
      <c r="D112" s="28">
        <f t="shared" si="4"/>
        <v>600000</v>
      </c>
      <c r="E112" s="14"/>
      <c r="F112" s="14">
        <v>600000</v>
      </c>
      <c r="G112" s="28">
        <f t="shared" si="5"/>
        <v>0</v>
      </c>
      <c r="H112" s="14"/>
      <c r="I112" s="14">
        <v>0</v>
      </c>
      <c r="J112" s="11">
        <f t="shared" si="0"/>
        <v>0</v>
      </c>
      <c r="K112" s="41"/>
    </row>
    <row r="113" spans="1:11" s="44" customFormat="1" ht="66" customHeight="1">
      <c r="A113" s="5">
        <v>51</v>
      </c>
      <c r="B113" s="4" t="s">
        <v>25</v>
      </c>
      <c r="C113" s="24" t="s">
        <v>138</v>
      </c>
      <c r="D113" s="28">
        <f t="shared" si="4"/>
        <v>300000</v>
      </c>
      <c r="E113" s="14">
        <v>300000</v>
      </c>
      <c r="F113" s="14"/>
      <c r="G113" s="28">
        <f t="shared" si="5"/>
        <v>0</v>
      </c>
      <c r="H113" s="14"/>
      <c r="I113" s="14">
        <v>0</v>
      </c>
      <c r="J113" s="11">
        <f t="shared" si="0"/>
        <v>0</v>
      </c>
      <c r="K113" s="41"/>
    </row>
    <row r="114" spans="1:11" s="44" customFormat="1" ht="47.25">
      <c r="A114" s="5">
        <v>52</v>
      </c>
      <c r="B114" s="4" t="s">
        <v>26</v>
      </c>
      <c r="C114" s="24" t="s">
        <v>139</v>
      </c>
      <c r="D114" s="28">
        <f t="shared" si="4"/>
        <v>700000</v>
      </c>
      <c r="E114" s="14">
        <v>700000</v>
      </c>
      <c r="F114" s="14"/>
      <c r="G114" s="28">
        <f t="shared" si="5"/>
        <v>175655.37</v>
      </c>
      <c r="H114" s="14">
        <v>175655.37</v>
      </c>
      <c r="I114" s="14"/>
      <c r="J114" s="11">
        <f t="shared" si="0"/>
        <v>25.093624285714284</v>
      </c>
      <c r="K114" s="41"/>
    </row>
    <row r="115" spans="1:11" s="44" customFormat="1" ht="98.25" customHeight="1">
      <c r="A115" s="5">
        <v>53</v>
      </c>
      <c r="B115" s="4" t="s">
        <v>26</v>
      </c>
      <c r="C115" s="24" t="s">
        <v>141</v>
      </c>
      <c r="D115" s="28">
        <f t="shared" si="4"/>
        <v>10200000</v>
      </c>
      <c r="E115" s="14">
        <v>10200000</v>
      </c>
      <c r="F115" s="14"/>
      <c r="G115" s="28">
        <f t="shared" si="5"/>
        <v>2878646.72</v>
      </c>
      <c r="H115" s="14">
        <v>2878646.72</v>
      </c>
      <c r="I115" s="14"/>
      <c r="J115" s="11">
        <f t="shared" si="0"/>
        <v>28.222026666666665</v>
      </c>
      <c r="K115" s="41"/>
    </row>
    <row r="116" spans="1:11" s="44" customFormat="1" ht="75.75" customHeight="1">
      <c r="A116" s="5">
        <v>54</v>
      </c>
      <c r="B116" s="4" t="s">
        <v>26</v>
      </c>
      <c r="C116" s="24" t="s">
        <v>142</v>
      </c>
      <c r="D116" s="28">
        <f t="shared" si="4"/>
        <v>403500</v>
      </c>
      <c r="E116" s="14">
        <v>403500</v>
      </c>
      <c r="F116" s="14"/>
      <c r="G116" s="28">
        <f t="shared" si="5"/>
        <v>61078.15</v>
      </c>
      <c r="H116" s="14">
        <v>61078.15</v>
      </c>
      <c r="I116" s="14"/>
      <c r="J116" s="11">
        <f t="shared" si="0"/>
        <v>15.137087980173483</v>
      </c>
      <c r="K116" s="41"/>
    </row>
    <row r="117" spans="1:11" s="44" customFormat="1" ht="63" customHeight="1">
      <c r="A117" s="5">
        <v>55</v>
      </c>
      <c r="B117" s="4" t="s">
        <v>26</v>
      </c>
      <c r="C117" s="24" t="s">
        <v>140</v>
      </c>
      <c r="D117" s="28">
        <f t="shared" si="4"/>
        <v>395000</v>
      </c>
      <c r="E117" s="14">
        <v>395000</v>
      </c>
      <c r="F117" s="14"/>
      <c r="G117" s="28">
        <f t="shared" si="5"/>
        <v>85998.65</v>
      </c>
      <c r="H117" s="14">
        <v>85998.65</v>
      </c>
      <c r="I117" s="14"/>
      <c r="J117" s="11">
        <f t="shared" si="0"/>
        <v>21.771810126582277</v>
      </c>
      <c r="K117" s="41"/>
    </row>
    <row r="118" spans="1:11" s="17" customFormat="1" ht="77.25" customHeight="1">
      <c r="A118" s="5">
        <v>56</v>
      </c>
      <c r="B118" s="4" t="s">
        <v>75</v>
      </c>
      <c r="C118" s="24" t="s">
        <v>76</v>
      </c>
      <c r="D118" s="28">
        <f t="shared" si="4"/>
        <v>55000</v>
      </c>
      <c r="E118" s="14">
        <v>55000</v>
      </c>
      <c r="F118" s="14"/>
      <c r="G118" s="28">
        <f t="shared" si="5"/>
        <v>7000</v>
      </c>
      <c r="H118" s="14">
        <v>7000</v>
      </c>
      <c r="I118" s="14"/>
      <c r="J118" s="11">
        <f>G118/D118*100</f>
        <v>12.727272727272727</v>
      </c>
      <c r="K118" s="25"/>
    </row>
    <row r="119" spans="1:11" s="44" customFormat="1" ht="84" customHeight="1">
      <c r="A119" s="5">
        <v>57</v>
      </c>
      <c r="B119" s="4" t="s">
        <v>84</v>
      </c>
      <c r="C119" s="24" t="s">
        <v>144</v>
      </c>
      <c r="D119" s="28">
        <f t="shared" si="4"/>
        <v>1050000</v>
      </c>
      <c r="E119" s="14">
        <v>1050000</v>
      </c>
      <c r="F119" s="14"/>
      <c r="G119" s="28">
        <f t="shared" si="5"/>
        <v>4112.91</v>
      </c>
      <c r="H119" s="14">
        <v>4112.91</v>
      </c>
      <c r="I119" s="14"/>
      <c r="J119" s="11">
        <f t="shared" si="0"/>
        <v>0.39170571428571427</v>
      </c>
      <c r="K119" s="41"/>
    </row>
    <row r="120" spans="1:11" s="44" customFormat="1" ht="27" customHeight="1">
      <c r="A120" s="52">
        <v>58</v>
      </c>
      <c r="B120" s="4" t="s">
        <v>28</v>
      </c>
      <c r="C120" s="54" t="s">
        <v>145</v>
      </c>
      <c r="D120" s="28">
        <f t="shared" si="4"/>
        <v>4474150</v>
      </c>
      <c r="E120" s="14"/>
      <c r="F120" s="14">
        <v>4474150</v>
      </c>
      <c r="G120" s="28">
        <f t="shared" si="5"/>
        <v>4474150</v>
      </c>
      <c r="H120" s="14"/>
      <c r="I120" s="14">
        <v>4474150</v>
      </c>
      <c r="J120" s="11">
        <f t="shared" si="0"/>
        <v>100</v>
      </c>
      <c r="K120" s="41"/>
    </row>
    <row r="121" spans="1:11" s="44" customFormat="1" ht="27" customHeight="1">
      <c r="A121" s="52"/>
      <c r="B121" s="4" t="s">
        <v>45</v>
      </c>
      <c r="C121" s="54"/>
      <c r="D121" s="28">
        <f t="shared" si="4"/>
        <v>1600000</v>
      </c>
      <c r="E121" s="14">
        <v>1600000</v>
      </c>
      <c r="F121" s="14"/>
      <c r="G121" s="28">
        <f t="shared" si="5"/>
        <v>1000000</v>
      </c>
      <c r="H121" s="14">
        <v>1000000</v>
      </c>
      <c r="I121" s="14"/>
      <c r="J121" s="11">
        <f t="shared" si="0"/>
        <v>62.5</v>
      </c>
      <c r="K121" s="41"/>
    </row>
    <row r="122" spans="1:11" s="44" customFormat="1" ht="27" customHeight="1">
      <c r="A122" s="52"/>
      <c r="B122" s="4" t="s">
        <v>87</v>
      </c>
      <c r="C122" s="54"/>
      <c r="D122" s="28">
        <f>E122+F122</f>
        <v>110455</v>
      </c>
      <c r="E122" s="14">
        <v>110455</v>
      </c>
      <c r="F122" s="14"/>
      <c r="G122" s="28">
        <f>H122+I122</f>
        <v>110455</v>
      </c>
      <c r="H122" s="14">
        <v>110455</v>
      </c>
      <c r="I122" s="14"/>
      <c r="J122" s="11">
        <f>G122/D122*100</f>
        <v>100</v>
      </c>
      <c r="K122" s="41"/>
    </row>
    <row r="123" spans="1:11" s="44" customFormat="1" ht="47.25">
      <c r="A123" s="5">
        <v>59</v>
      </c>
      <c r="B123" s="4" t="s">
        <v>30</v>
      </c>
      <c r="C123" s="24" t="s">
        <v>146</v>
      </c>
      <c r="D123" s="28">
        <f t="shared" si="4"/>
        <v>100000</v>
      </c>
      <c r="E123" s="14">
        <v>100000</v>
      </c>
      <c r="F123" s="14"/>
      <c r="G123" s="28">
        <f t="shared" si="5"/>
        <v>0</v>
      </c>
      <c r="H123" s="14">
        <v>0</v>
      </c>
      <c r="I123" s="14"/>
      <c r="J123" s="11">
        <f t="shared" si="0"/>
        <v>0</v>
      </c>
      <c r="K123" s="41"/>
    </row>
    <row r="124" spans="1:11" s="44" customFormat="1" ht="80.25" customHeight="1">
      <c r="A124" s="5">
        <v>60</v>
      </c>
      <c r="B124" s="4" t="s">
        <v>43</v>
      </c>
      <c r="C124" s="24" t="s">
        <v>147</v>
      </c>
      <c r="D124" s="28">
        <f t="shared" si="4"/>
        <v>967126.15</v>
      </c>
      <c r="E124" s="14"/>
      <c r="F124" s="14">
        <v>967126.15</v>
      </c>
      <c r="G124" s="28">
        <f t="shared" si="5"/>
        <v>0</v>
      </c>
      <c r="H124" s="14"/>
      <c r="I124" s="14">
        <v>0</v>
      </c>
      <c r="J124" s="11">
        <f t="shared" si="0"/>
        <v>0</v>
      </c>
      <c r="K124" s="41"/>
    </row>
    <row r="125" spans="1:11" s="44" customFormat="1" ht="58.5" customHeight="1">
      <c r="A125" s="5">
        <v>61</v>
      </c>
      <c r="B125" s="4" t="s">
        <v>57</v>
      </c>
      <c r="C125" s="24" t="s">
        <v>148</v>
      </c>
      <c r="D125" s="28">
        <f t="shared" si="4"/>
        <v>40000</v>
      </c>
      <c r="E125" s="14">
        <v>40000</v>
      </c>
      <c r="F125" s="14"/>
      <c r="G125" s="28">
        <f t="shared" si="5"/>
        <v>16780</v>
      </c>
      <c r="H125" s="14">
        <v>16780</v>
      </c>
      <c r="I125" s="14"/>
      <c r="J125" s="11">
        <f t="shared" si="0"/>
        <v>41.949999999999996</v>
      </c>
      <c r="K125" s="41"/>
    </row>
    <row r="126" spans="1:11" s="17" customFormat="1" ht="69" customHeight="1">
      <c r="A126" s="5">
        <v>62</v>
      </c>
      <c r="B126" s="4" t="s">
        <v>57</v>
      </c>
      <c r="C126" s="24" t="s">
        <v>149</v>
      </c>
      <c r="D126" s="28">
        <f>E126+F126</f>
        <v>30000</v>
      </c>
      <c r="E126" s="14">
        <v>30000</v>
      </c>
      <c r="F126" s="14"/>
      <c r="G126" s="28">
        <f>H126+I126</f>
        <v>0</v>
      </c>
      <c r="H126" s="14"/>
      <c r="I126" s="14"/>
      <c r="J126" s="11">
        <f>G126/D126*100</f>
        <v>0</v>
      </c>
      <c r="K126" s="25"/>
    </row>
    <row r="127" spans="1:11" s="44" customFormat="1" ht="23.25" customHeight="1">
      <c r="A127" s="52">
        <v>63</v>
      </c>
      <c r="B127" s="4" t="s">
        <v>50</v>
      </c>
      <c r="C127" s="53" t="s">
        <v>143</v>
      </c>
      <c r="D127" s="28">
        <f t="shared" si="4"/>
        <v>1150000</v>
      </c>
      <c r="E127" s="14">
        <f>E129+E128+E131+E130</f>
        <v>1100000</v>
      </c>
      <c r="F127" s="14">
        <f>F129+F128+F131+F130</f>
        <v>50000</v>
      </c>
      <c r="G127" s="28">
        <f>H127+I127</f>
        <v>1650</v>
      </c>
      <c r="H127" s="14">
        <f>H129+H128+H131+H130</f>
        <v>0</v>
      </c>
      <c r="I127" s="14">
        <f>I129+I128+I131+I130</f>
        <v>1650</v>
      </c>
      <c r="J127" s="11">
        <f t="shared" si="0"/>
        <v>0.14347826086956522</v>
      </c>
      <c r="K127" s="41"/>
    </row>
    <row r="128" spans="1:11" s="44" customFormat="1" ht="15.75" customHeight="1">
      <c r="A128" s="52"/>
      <c r="B128" s="4" t="s">
        <v>58</v>
      </c>
      <c r="C128" s="53"/>
      <c r="D128" s="28">
        <f t="shared" si="4"/>
        <v>1080000</v>
      </c>
      <c r="E128" s="14">
        <v>1080000</v>
      </c>
      <c r="F128" s="14"/>
      <c r="G128" s="28">
        <f>H128+I128</f>
        <v>0</v>
      </c>
      <c r="H128" s="14">
        <v>0</v>
      </c>
      <c r="I128" s="14"/>
      <c r="J128" s="11">
        <f t="shared" si="0"/>
        <v>0</v>
      </c>
      <c r="K128" s="41"/>
    </row>
    <row r="129" spans="1:11" s="44" customFormat="1" ht="22.5" customHeight="1">
      <c r="A129" s="52"/>
      <c r="B129" s="4" t="s">
        <v>46</v>
      </c>
      <c r="C129" s="53"/>
      <c r="D129" s="28">
        <f t="shared" si="4"/>
        <v>20000</v>
      </c>
      <c r="E129" s="14">
        <v>20000</v>
      </c>
      <c r="F129" s="14"/>
      <c r="G129" s="28">
        <f>H129+I129</f>
        <v>0</v>
      </c>
      <c r="H129" s="14">
        <v>0</v>
      </c>
      <c r="I129" s="14"/>
      <c r="J129" s="11">
        <f t="shared" si="0"/>
        <v>0</v>
      </c>
      <c r="K129" s="41"/>
    </row>
    <row r="130" spans="1:11" s="44" customFormat="1" ht="22.5" customHeight="1">
      <c r="A130" s="52"/>
      <c r="B130" s="4" t="s">
        <v>60</v>
      </c>
      <c r="C130" s="53"/>
      <c r="D130" s="28">
        <f>E130+F130</f>
        <v>20000</v>
      </c>
      <c r="E130" s="14"/>
      <c r="F130" s="14">
        <v>20000</v>
      </c>
      <c r="G130" s="28">
        <f>H130+I130</f>
        <v>1650</v>
      </c>
      <c r="H130" s="14"/>
      <c r="I130" s="14">
        <v>1650</v>
      </c>
      <c r="J130" s="11">
        <f>G130/D130*100</f>
        <v>8.25</v>
      </c>
      <c r="K130" s="41"/>
    </row>
    <row r="131" spans="1:11" s="44" customFormat="1" ht="22.5" customHeight="1">
      <c r="A131" s="52"/>
      <c r="B131" s="4" t="s">
        <v>59</v>
      </c>
      <c r="C131" s="53"/>
      <c r="D131" s="28">
        <f t="shared" si="4"/>
        <v>30000</v>
      </c>
      <c r="E131" s="14"/>
      <c r="F131" s="14">
        <v>30000</v>
      </c>
      <c r="G131" s="28">
        <f t="shared" si="5"/>
        <v>0</v>
      </c>
      <c r="H131" s="14"/>
      <c r="I131" s="14">
        <v>0</v>
      </c>
      <c r="J131" s="11">
        <f t="shared" si="0"/>
        <v>0</v>
      </c>
      <c r="K131" s="41"/>
    </row>
    <row r="132" spans="1:11" s="17" customFormat="1" ht="67.5" customHeight="1">
      <c r="A132" s="5">
        <v>64</v>
      </c>
      <c r="B132" s="4" t="s">
        <v>77</v>
      </c>
      <c r="C132" s="24" t="s">
        <v>78</v>
      </c>
      <c r="D132" s="28">
        <f t="shared" si="4"/>
        <v>140000</v>
      </c>
      <c r="E132" s="14">
        <v>90000</v>
      </c>
      <c r="F132" s="14">
        <v>50000</v>
      </c>
      <c r="G132" s="28">
        <f t="shared" si="5"/>
        <v>31000</v>
      </c>
      <c r="H132" s="14">
        <v>6000</v>
      </c>
      <c r="I132" s="14">
        <v>25000</v>
      </c>
      <c r="J132" s="11">
        <f t="shared" si="0"/>
        <v>22.142857142857142</v>
      </c>
      <c r="K132" s="26"/>
    </row>
    <row r="133" spans="1:11" s="17" customFormat="1" ht="57" customHeight="1">
      <c r="A133" s="5">
        <v>65</v>
      </c>
      <c r="B133" s="4" t="s">
        <v>79</v>
      </c>
      <c r="C133" s="24" t="s">
        <v>97</v>
      </c>
      <c r="D133" s="28">
        <f t="shared" si="4"/>
        <v>75000</v>
      </c>
      <c r="E133" s="14">
        <v>45000</v>
      </c>
      <c r="F133" s="14">
        <v>30000</v>
      </c>
      <c r="G133" s="28">
        <f t="shared" si="5"/>
        <v>11909</v>
      </c>
      <c r="H133" s="14">
        <v>11909</v>
      </c>
      <c r="I133" s="14"/>
      <c r="J133" s="11">
        <f t="shared" si="0"/>
        <v>15.878666666666666</v>
      </c>
      <c r="K133" s="25"/>
    </row>
    <row r="134" spans="1:11" s="17" customFormat="1" ht="40.5" customHeight="1">
      <c r="A134" s="5">
        <v>66</v>
      </c>
      <c r="B134" s="4" t="s">
        <v>55</v>
      </c>
      <c r="C134" s="24" t="s">
        <v>98</v>
      </c>
      <c r="D134" s="28">
        <f t="shared" si="4"/>
        <v>256845</v>
      </c>
      <c r="E134" s="14">
        <v>256845</v>
      </c>
      <c r="F134" s="14"/>
      <c r="G134" s="28">
        <f t="shared" si="5"/>
        <v>65892.78</v>
      </c>
      <c r="H134" s="14">
        <v>65892.78</v>
      </c>
      <c r="I134" s="14"/>
      <c r="J134" s="11">
        <f>G134/D134*100</f>
        <v>25.654686678736205</v>
      </c>
      <c r="K134" s="25"/>
    </row>
    <row r="135" spans="1:11" ht="20.25" hidden="1">
      <c r="A135" s="5"/>
      <c r="B135" s="5"/>
      <c r="C135" s="12"/>
      <c r="D135" s="28">
        <f>E135+F135</f>
        <v>0</v>
      </c>
      <c r="E135" s="13"/>
      <c r="F135" s="14">
        <v>0</v>
      </c>
      <c r="G135" s="28">
        <f>H135+I135</f>
        <v>0</v>
      </c>
      <c r="H135" s="13"/>
      <c r="I135" s="23">
        <v>0</v>
      </c>
      <c r="J135" s="11" t="e">
        <f>G135/D135*100</f>
        <v>#DIV/0!</v>
      </c>
      <c r="K135" s="47"/>
    </row>
    <row r="136" spans="1:11" s="44" customFormat="1" ht="66" customHeight="1" hidden="1">
      <c r="A136" s="45"/>
      <c r="B136" s="43"/>
      <c r="C136" s="46"/>
      <c r="D136" s="28">
        <f t="shared" si="4"/>
        <v>0</v>
      </c>
      <c r="E136" s="14"/>
      <c r="F136" s="14"/>
      <c r="G136" s="28">
        <f t="shared" si="5"/>
        <v>0</v>
      </c>
      <c r="H136" s="14"/>
      <c r="I136" s="14"/>
      <c r="J136" s="11" t="e">
        <f>G136/D136*100</f>
        <v>#DIV/0!</v>
      </c>
      <c r="K136" s="41"/>
    </row>
    <row r="137" spans="1:11" s="19" customFormat="1" ht="15.75">
      <c r="A137" s="10"/>
      <c r="B137" s="10"/>
      <c r="C137" s="31" t="s">
        <v>93</v>
      </c>
      <c r="D137" s="28">
        <f t="shared" si="4"/>
        <v>86494780.03</v>
      </c>
      <c r="E137" s="28">
        <f>E6+E13+E14+E22+E23+E33+E34+E35+E36+E37+E38+E39+E41+E42+E43+E44+E45+E46+E52+E53+E54+E55+E56+E57+E58+E59+E60++E61+E62+E63+E64+E65+E66+E69+E70+E73+E74+E75+E76+E77+E78+E79+E80+E81+E82+E83+E86+E87+E88+E89+E105+E106+E107+E108+E109+E110+E111+E113+E114+E115+E116+E117+E118+E119+E120+E121+E122+E123+E124+E125+E126+E127+E132+E133+E134+E135+E136+E112</f>
        <v>62586164</v>
      </c>
      <c r="F137" s="28">
        <f>F6+F13+F14+F22+F23+F33+F34+F35+F36+F37+F38+F39+F41+F42+F43+F44+F45+F46+F52+F53+F54+F55+F56+F57+F58+F59+F60++F61+F62+F63+F64+F65+F66+F69+F70+F73+F74+F75+F76+F77+F78+F79+F80+F81+F82+F83+F86+F87+F88+F89+F105+F106+F107+F108+F109+F110+F111+F113+F114+F115+F116+F117+F118+F119+F120+F121+F122+F123+F124+F125+F126+F127+F132+F133+F134+F135+F136+F112</f>
        <v>23908616.029999997</v>
      </c>
      <c r="G137" s="28">
        <f t="shared" si="5"/>
        <v>22875259.939999998</v>
      </c>
      <c r="H137" s="28">
        <f>H6+H13+H14+H22+H23+H33+H34+H35+H36+H37+H38+H39+H41+H42+H43+H44+H45+H46+H52+H53+H54+H55+H56+H57+H58+H59+H60++H61+H62+H63+H64+H65+H66+H69+H70+H73+H74+H75+H76+H77+H78+H79+H80+H81+H82+H83+H86+H87+H88+H89+H105+H106+H107+H108+H109+H110+H111+H113+H114+H115+H116+H117+H118+H119+H120+H121+H122+H123+H124+H125+H126+H127+H132+H133+H134+H135+H136+H112</f>
        <v>17401134.11</v>
      </c>
      <c r="I137" s="28">
        <f>I6+I13+I14+I22+I23+I33+I34+I35+I36+I37+I38+I39+I41+I42+I43+I44+I45+I46+I52+I53+I54+I55+I56+I57+I58+I59+I60++I61+I62+I63+I64+I65+I66+I69+I70+I73+I74+I75+I76+I77+I78+I79+I80+I81+I82+I83+I86+I87+I88+I89+I105+I106+I107+I108+I109+I110+I111+I113+I114+I115+I116+I117+I118+I119+I120+I121+I122+I123+I124+I125+I126+I127+I132+I133+I134+I135+I136+I112</f>
        <v>5474125.83</v>
      </c>
      <c r="J137" s="32">
        <f>G137/D137*100</f>
        <v>26.446983196056344</v>
      </c>
      <c r="K137" s="27"/>
    </row>
    <row r="138" spans="2:11" s="6" customFormat="1" ht="30.75" customHeight="1">
      <c r="B138" s="15"/>
      <c r="C138" s="15"/>
      <c r="D138" s="50"/>
      <c r="E138" s="50"/>
      <c r="F138" s="50"/>
      <c r="G138" s="50"/>
      <c r="H138" s="51" t="s">
        <v>150</v>
      </c>
      <c r="I138" s="51"/>
      <c r="J138" s="33"/>
      <c r="K138" s="7"/>
    </row>
    <row r="139" spans="2:11" s="6" customFormat="1" ht="25.5">
      <c r="B139" s="15"/>
      <c r="C139" s="15" t="s">
        <v>165</v>
      </c>
      <c r="D139" s="34" t="s">
        <v>150</v>
      </c>
      <c r="E139" s="34"/>
      <c r="F139" s="1"/>
      <c r="G139" s="35"/>
      <c r="H139" s="36"/>
      <c r="I139" s="36"/>
      <c r="J139" s="37"/>
      <c r="K139" s="7"/>
    </row>
    <row r="141" ht="12.75">
      <c r="C141" s="40" t="s">
        <v>166</v>
      </c>
    </row>
  </sheetData>
  <sheetProtection/>
  <mergeCells count="37">
    <mergeCell ref="B1:J1"/>
    <mergeCell ref="B2:J2"/>
    <mergeCell ref="B3:J3"/>
    <mergeCell ref="A6:A12"/>
    <mergeCell ref="C6:C12"/>
    <mergeCell ref="A38:A40"/>
    <mergeCell ref="C38:C40"/>
    <mergeCell ref="A34:A37"/>
    <mergeCell ref="C34:C37"/>
    <mergeCell ref="A14:A21"/>
    <mergeCell ref="C14:C21"/>
    <mergeCell ref="A23:A32"/>
    <mergeCell ref="C23:C32"/>
    <mergeCell ref="A43:A44"/>
    <mergeCell ref="C43:C44"/>
    <mergeCell ref="A46:A51"/>
    <mergeCell ref="C46:C51"/>
    <mergeCell ref="A41:A42"/>
    <mergeCell ref="C41:C42"/>
    <mergeCell ref="A66:A68"/>
    <mergeCell ref="C66:C68"/>
    <mergeCell ref="A61:A62"/>
    <mergeCell ref="C61:C62"/>
    <mergeCell ref="A53:A54"/>
    <mergeCell ref="C53:C54"/>
    <mergeCell ref="A89:A104"/>
    <mergeCell ref="C89:C104"/>
    <mergeCell ref="A70:A72"/>
    <mergeCell ref="C70:C72"/>
    <mergeCell ref="A83:A85"/>
    <mergeCell ref="C83:C85"/>
    <mergeCell ref="D138:G138"/>
    <mergeCell ref="H138:I138"/>
    <mergeCell ref="A127:A131"/>
    <mergeCell ref="C127:C131"/>
    <mergeCell ref="A120:A122"/>
    <mergeCell ref="C120:C122"/>
  </mergeCells>
  <printOptions horizontalCentered="1"/>
  <pageMargins left="0" right="0" top="0.3937007874015748" bottom="0" header="0.4330708661417323" footer="0.31496062992125984"/>
  <pageSetup fitToHeight="5" horizontalDpi="600" verticalDpi="600" orientation="portrait" paperSize="9" scale="68" r:id="rId1"/>
  <rowBreaks count="1" manualBreakCount="1">
    <brk id="1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Server-new</cp:lastModifiedBy>
  <cp:lastPrinted>2021-04-07T11:20:16Z</cp:lastPrinted>
  <dcterms:created xsi:type="dcterms:W3CDTF">2010-01-25T13:09:52Z</dcterms:created>
  <dcterms:modified xsi:type="dcterms:W3CDTF">2021-04-07T11:20:23Z</dcterms:modified>
  <cp:category/>
  <cp:version/>
  <cp:contentType/>
  <cp:contentStatus/>
</cp:coreProperties>
</file>