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3)" sheetId="5" r:id="rId1"/>
    <sheet name="КПК1216030 (2)" sheetId="4" r:id="rId2"/>
    <sheet name="КПК1216030" sheetId="2" r:id="rId3"/>
    <sheet name="Лист1" sheetId="3" r:id="rId4"/>
  </sheets>
  <definedNames>
    <definedName name="_xlnm.Print_Area" localSheetId="2">КПК1216030!$A$1:$AZ$253</definedName>
    <definedName name="_xlnm.Print_Area" localSheetId="1">'КПК1216030 (2)'!$A$1:$AZ$254</definedName>
    <definedName name="_xlnm.Print_Area" localSheetId="0">'КПК1216030 (3)'!$A$1:$AZ$255</definedName>
  </definedNames>
  <calcPr calcId="125725" refMode="R1C1"/>
</workbook>
</file>

<file path=xl/calcChain.xml><?xml version="1.0" encoding="utf-8"?>
<calcChain xmlns="http://schemas.openxmlformats.org/spreadsheetml/2006/main">
  <c r="AZ133" i="5"/>
  <c r="AX133"/>
  <c r="AW133"/>
  <c r="AV117"/>
  <c r="AY117" s="1"/>
  <c r="AS117"/>
  <c r="AU100"/>
  <c r="AU105" s="1"/>
  <c r="AU74"/>
  <c r="AB75"/>
  <c r="AO235"/>
  <c r="AO100"/>
  <c r="AT100" s="1"/>
  <c r="AU57"/>
  <c r="AC48"/>
  <c r="AN48" s="1"/>
  <c r="AY244"/>
  <c r="AX244"/>
  <c r="AW244"/>
  <c r="AT244"/>
  <c r="AZ244" s="1"/>
  <c r="AY243"/>
  <c r="AX243"/>
  <c r="AW243"/>
  <c r="AT243"/>
  <c r="AZ243" s="1"/>
  <c r="AV241"/>
  <c r="AU241"/>
  <c r="AW241" s="1"/>
  <c r="AY241"/>
  <c r="AY238"/>
  <c r="AX238"/>
  <c r="AW238"/>
  <c r="AT238"/>
  <c r="AY235"/>
  <c r="AW235"/>
  <c r="AY234"/>
  <c r="AX234"/>
  <c r="AW234"/>
  <c r="AT234"/>
  <c r="AY231"/>
  <c r="AX231"/>
  <c r="AZ231" s="1"/>
  <c r="AZ228"/>
  <c r="AW228"/>
  <c r="AT228"/>
  <c r="AZ227"/>
  <c r="AT227"/>
  <c r="AY226"/>
  <c r="AT226"/>
  <c r="AY225"/>
  <c r="AX225"/>
  <c r="AW225"/>
  <c r="AT225"/>
  <c r="AZ225" s="1"/>
  <c r="AY224"/>
  <c r="AX224"/>
  <c r="AW224"/>
  <c r="AT224"/>
  <c r="AZ224" s="1"/>
  <c r="AY223"/>
  <c r="AX223"/>
  <c r="AW223"/>
  <c r="AT223"/>
  <c r="AZ223" s="1"/>
  <c r="AY222"/>
  <c r="AX222"/>
  <c r="AW222"/>
  <c r="AT222"/>
  <c r="AZ222" s="1"/>
  <c r="AW219"/>
  <c r="AT219"/>
  <c r="AY218"/>
  <c r="AX218"/>
  <c r="AW218"/>
  <c r="AT218"/>
  <c r="AZ218" s="1"/>
  <c r="AY217"/>
  <c r="AX217"/>
  <c r="AW217"/>
  <c r="AT217"/>
  <c r="AZ217" s="1"/>
  <c r="AY216"/>
  <c r="AX216"/>
  <c r="AW216"/>
  <c r="AT216"/>
  <c r="AZ216" s="1"/>
  <c r="AY215"/>
  <c r="AX215"/>
  <c r="AW215"/>
  <c r="AT215"/>
  <c r="AZ215" s="1"/>
  <c r="AY214"/>
  <c r="AX214"/>
  <c r="AW214"/>
  <c r="AT214"/>
  <c r="AZ214" s="1"/>
  <c r="AW212"/>
  <c r="AT212"/>
  <c r="AZ212" s="1"/>
  <c r="AY211"/>
  <c r="AX211"/>
  <c r="AW211"/>
  <c r="AT211"/>
  <c r="AZ211" s="1"/>
  <c r="AY210"/>
  <c r="AW210"/>
  <c r="AU210"/>
  <c r="AX210" s="1"/>
  <c r="AT210"/>
  <c r="AY209"/>
  <c r="AX209"/>
  <c r="AW209"/>
  <c r="AT209"/>
  <c r="AZ209" s="1"/>
  <c r="AY208"/>
  <c r="AX208"/>
  <c r="AW208"/>
  <c r="AT208"/>
  <c r="AZ208" s="1"/>
  <c r="AY207"/>
  <c r="AX207"/>
  <c r="AW207"/>
  <c r="AT207"/>
  <c r="AZ207" s="1"/>
  <c r="AY203"/>
  <c r="AX203"/>
  <c r="AW203"/>
  <c r="AT203"/>
  <c r="AZ203" s="1"/>
  <c r="AY202"/>
  <c r="AX202"/>
  <c r="AW202"/>
  <c r="AT202"/>
  <c r="AZ202" s="1"/>
  <c r="AY200"/>
  <c r="AX200"/>
  <c r="AW200"/>
  <c r="AT200"/>
  <c r="AZ200" s="1"/>
  <c r="AY199"/>
  <c r="AX199"/>
  <c r="AW199"/>
  <c r="AT199"/>
  <c r="AZ199" s="1"/>
  <c r="AY196"/>
  <c r="AX196"/>
  <c r="AW196"/>
  <c r="AT196"/>
  <c r="AZ196" s="1"/>
  <c r="AO196"/>
  <c r="AY195"/>
  <c r="AU195"/>
  <c r="AO195"/>
  <c r="AT195" s="1"/>
  <c r="AY192"/>
  <c r="AX192"/>
  <c r="AW192"/>
  <c r="AT192"/>
  <c r="AY191"/>
  <c r="AX191"/>
  <c r="AW191"/>
  <c r="AT191"/>
  <c r="AZ191" s="1"/>
  <c r="AY190"/>
  <c r="AW190"/>
  <c r="AU190"/>
  <c r="AT190"/>
  <c r="AO190"/>
  <c r="AZ187"/>
  <c r="AY187"/>
  <c r="AX187"/>
  <c r="AW187"/>
  <c r="AY186"/>
  <c r="AX186"/>
  <c r="AW186"/>
  <c r="AT186"/>
  <c r="AY184"/>
  <c r="AX184"/>
  <c r="AW184"/>
  <c r="AT184"/>
  <c r="AY183"/>
  <c r="AU183"/>
  <c r="AO183"/>
  <c r="AT183" s="1"/>
  <c r="AY182"/>
  <c r="AW182"/>
  <c r="AU182"/>
  <c r="AT182"/>
  <c r="AO182"/>
  <c r="AY179"/>
  <c r="AX179"/>
  <c r="AW179"/>
  <c r="AT179"/>
  <c r="AY178"/>
  <c r="AX178"/>
  <c r="AW178"/>
  <c r="AT178"/>
  <c r="AZ178" s="1"/>
  <c r="AY177"/>
  <c r="AX177"/>
  <c r="AW177"/>
  <c r="AT177"/>
  <c r="AZ177" s="1"/>
  <c r="AY174"/>
  <c r="AX174"/>
  <c r="AW174"/>
  <c r="AT174"/>
  <c r="AZ174" s="1"/>
  <c r="AY173"/>
  <c r="AX173"/>
  <c r="AW173"/>
  <c r="AT173"/>
  <c r="AZ173" s="1"/>
  <c r="AY172"/>
  <c r="AX172"/>
  <c r="AW172"/>
  <c r="AT172"/>
  <c r="AZ172" s="1"/>
  <c r="AY171"/>
  <c r="AU171"/>
  <c r="AW171" s="1"/>
  <c r="AO171"/>
  <c r="AX168"/>
  <c r="AZ168" s="1"/>
  <c r="AW168"/>
  <c r="AY165"/>
  <c r="AX165"/>
  <c r="AW165"/>
  <c r="AT165"/>
  <c r="AY164"/>
  <c r="AX164"/>
  <c r="AW164"/>
  <c r="AZ164" s="1"/>
  <c r="AT164"/>
  <c r="AY161"/>
  <c r="AU161"/>
  <c r="AW161" s="1"/>
  <c r="AO161"/>
  <c r="AX161" s="1"/>
  <c r="AY160"/>
  <c r="AW160"/>
  <c r="AU160"/>
  <c r="AX160" s="1"/>
  <c r="AT160"/>
  <c r="AZ160" s="1"/>
  <c r="AY159"/>
  <c r="AX159"/>
  <c r="AW159"/>
  <c r="AT159"/>
  <c r="AZ159" s="1"/>
  <c r="AY157"/>
  <c r="AX157"/>
  <c r="AW157"/>
  <c r="AT157"/>
  <c r="AZ157" s="1"/>
  <c r="AY156"/>
  <c r="AX156"/>
  <c r="AW156"/>
  <c r="AT156"/>
  <c r="AY155"/>
  <c r="AX155"/>
  <c r="AW155"/>
  <c r="AT155"/>
  <c r="AZ155" s="1"/>
  <c r="AY152"/>
  <c r="AW152"/>
  <c r="AT152"/>
  <c r="AY151"/>
  <c r="AX151"/>
  <c r="AW151"/>
  <c r="AT151"/>
  <c r="AZ151" s="1"/>
  <c r="AY149"/>
  <c r="AX149"/>
  <c r="AW149"/>
  <c r="AT149"/>
  <c r="AZ149" s="1"/>
  <c r="AY148"/>
  <c r="AX148"/>
  <c r="AW148"/>
  <c r="AT148"/>
  <c r="AZ148" s="1"/>
  <c r="AY147"/>
  <c r="AX147"/>
  <c r="AW147"/>
  <c r="AT147"/>
  <c r="AZ147" s="1"/>
  <c r="AY144"/>
  <c r="AX144"/>
  <c r="AW144"/>
  <c r="AT144"/>
  <c r="AZ144" s="1"/>
  <c r="AY143"/>
  <c r="AX143"/>
  <c r="AW143"/>
  <c r="AT143"/>
  <c r="AZ143" s="1"/>
  <c r="AY142"/>
  <c r="AX142"/>
  <c r="AW142"/>
  <c r="AT142"/>
  <c r="AZ142" s="1"/>
  <c r="AY141"/>
  <c r="AX141"/>
  <c r="AW141"/>
  <c r="AT141"/>
  <c r="AZ141" s="1"/>
  <c r="AY139"/>
  <c r="AX139"/>
  <c r="AW139"/>
  <c r="AT139"/>
  <c r="AZ139" s="1"/>
  <c r="AY138"/>
  <c r="AX138"/>
  <c r="AW138"/>
  <c r="AT138"/>
  <c r="AZ138" s="1"/>
  <c r="AY137"/>
  <c r="AX137"/>
  <c r="AW137"/>
  <c r="AT137"/>
  <c r="AZ137" s="1"/>
  <c r="AY136"/>
  <c r="AX136"/>
  <c r="AW136"/>
  <c r="AZ136"/>
  <c r="AY133"/>
  <c r="AY132"/>
  <c r="AX132"/>
  <c r="AW132"/>
  <c r="AT132"/>
  <c r="AZ132" s="1"/>
  <c r="AY130"/>
  <c r="AX130"/>
  <c r="AW130"/>
  <c r="AT130"/>
  <c r="AZ130" s="1"/>
  <c r="AY129"/>
  <c r="AX129"/>
  <c r="AW129"/>
  <c r="AT129"/>
  <c r="AZ129" s="1"/>
  <c r="AY128"/>
  <c r="AX128"/>
  <c r="AW128"/>
  <c r="AT128"/>
  <c r="AY125"/>
  <c r="AX125"/>
  <c r="AW125"/>
  <c r="AT125"/>
  <c r="AZ125" s="1"/>
  <c r="AY124"/>
  <c r="AX124"/>
  <c r="AW124"/>
  <c r="AT124"/>
  <c r="AZ124" s="1"/>
  <c r="AY123"/>
  <c r="AX123"/>
  <c r="AW123"/>
  <c r="AT123"/>
  <c r="AZ123" s="1"/>
  <c r="AY120"/>
  <c r="AX120"/>
  <c r="AW120"/>
  <c r="AT120"/>
  <c r="AZ120" s="1"/>
  <c r="AY119"/>
  <c r="AX119"/>
  <c r="AW119"/>
  <c r="AT119"/>
  <c r="AZ119" s="1"/>
  <c r="AY118"/>
  <c r="AX118"/>
  <c r="AW118"/>
  <c r="AT118"/>
  <c r="AU117"/>
  <c r="AO117"/>
  <c r="AY116"/>
  <c r="AX116"/>
  <c r="AW116"/>
  <c r="AT116"/>
  <c r="AX114"/>
  <c r="AY111"/>
  <c r="AX111"/>
  <c r="AW111"/>
  <c r="AT111"/>
  <c r="AY110"/>
  <c r="AX110"/>
  <c r="AW110"/>
  <c r="AT110"/>
  <c r="AY109"/>
  <c r="AX109"/>
  <c r="AW109"/>
  <c r="AT109"/>
  <c r="AZ109" s="1"/>
  <c r="AY106"/>
  <c r="AX106"/>
  <c r="AW106"/>
  <c r="AT106"/>
  <c r="AZ106" s="1"/>
  <c r="AT105"/>
  <c r="AY104"/>
  <c r="AX104"/>
  <c r="AW104"/>
  <c r="AT104"/>
  <c r="AY103"/>
  <c r="AX103"/>
  <c r="AW103"/>
  <c r="AT103"/>
  <c r="AY101"/>
  <c r="AX101"/>
  <c r="AW101"/>
  <c r="AT101"/>
  <c r="AY100"/>
  <c r="AY99"/>
  <c r="AX99"/>
  <c r="AW99"/>
  <c r="AT99"/>
  <c r="AY94"/>
  <c r="AX94"/>
  <c r="AW94"/>
  <c r="AT94"/>
  <c r="AY90"/>
  <c r="AX90"/>
  <c r="AW90"/>
  <c r="AT90"/>
  <c r="AY86"/>
  <c r="AX86"/>
  <c r="AW86"/>
  <c r="AT86"/>
  <c r="AS75"/>
  <c r="AR75"/>
  <c r="AH75"/>
  <c r="AV75" s="1"/>
  <c r="AM75"/>
  <c r="AV74"/>
  <c r="AW74"/>
  <c r="AT74"/>
  <c r="AM74"/>
  <c r="AV73"/>
  <c r="AU73"/>
  <c r="AW73" s="1"/>
  <c r="AT73"/>
  <c r="AM73"/>
  <c r="AV72"/>
  <c r="AU72"/>
  <c r="AW72" s="1"/>
  <c r="AT72"/>
  <c r="AM72"/>
  <c r="AV71"/>
  <c r="AU71"/>
  <c r="AW71" s="1"/>
  <c r="AT71"/>
  <c r="AM71"/>
  <c r="AV70"/>
  <c r="AU70"/>
  <c r="AW70" s="1"/>
  <c r="AT70"/>
  <c r="AM70"/>
  <c r="AH60"/>
  <c r="AV59"/>
  <c r="AW59" s="1"/>
  <c r="AU59"/>
  <c r="AT59"/>
  <c r="AN59"/>
  <c r="AV58"/>
  <c r="AU58"/>
  <c r="AT58"/>
  <c r="AN58"/>
  <c r="AV57"/>
  <c r="AT57"/>
  <c r="AV56"/>
  <c r="AW56" s="1"/>
  <c r="AU56"/>
  <c r="AT56"/>
  <c r="AT55" s="1"/>
  <c r="AN56"/>
  <c r="AS55"/>
  <c r="AV55" s="1"/>
  <c r="AR55"/>
  <c r="AV54"/>
  <c r="AR54"/>
  <c r="AT54" s="1"/>
  <c r="AN54"/>
  <c r="AV53"/>
  <c r="AU53"/>
  <c r="AW53" s="1"/>
  <c r="AT53"/>
  <c r="AN53"/>
  <c r="AV52"/>
  <c r="AU52"/>
  <c r="AW52" s="1"/>
  <c r="AT52"/>
  <c r="AN52"/>
  <c r="AV51"/>
  <c r="AU51"/>
  <c r="AW51" s="1"/>
  <c r="AT51"/>
  <c r="AN51"/>
  <c r="AV50"/>
  <c r="AU50"/>
  <c r="AW50" s="1"/>
  <c r="AT50"/>
  <c r="AN50"/>
  <c r="AV49"/>
  <c r="AU49"/>
  <c r="AW49" s="1"/>
  <c r="AT49"/>
  <c r="AN49"/>
  <c r="AV48"/>
  <c r="AT48"/>
  <c r="AR48"/>
  <c r="AR60" s="1"/>
  <c r="AR63" s="1"/>
  <c r="AV47"/>
  <c r="AU47"/>
  <c r="AT47"/>
  <c r="AN47"/>
  <c r="AU46"/>
  <c r="AT55" i="4"/>
  <c r="AU240"/>
  <c r="AW240" s="1"/>
  <c r="AO234"/>
  <c r="AU99"/>
  <c r="AO99"/>
  <c r="AR48"/>
  <c r="AR60" s="1"/>
  <c r="AR62" s="1"/>
  <c r="AS60"/>
  <c r="AC55"/>
  <c r="AC60" s="1"/>
  <c r="AC48"/>
  <c r="AN48" s="1"/>
  <c r="AU57"/>
  <c r="AC57"/>
  <c r="AN57" s="1"/>
  <c r="AY243"/>
  <c r="AX243"/>
  <c r="AW243"/>
  <c r="AT243"/>
  <c r="AZ243" s="1"/>
  <c r="AY242"/>
  <c r="AX242"/>
  <c r="AW242"/>
  <c r="AT242"/>
  <c r="AZ242" s="1"/>
  <c r="AV240"/>
  <c r="AS240"/>
  <c r="AY240" s="1"/>
  <c r="AO240"/>
  <c r="AT240" s="1"/>
  <c r="AY237"/>
  <c r="AX237"/>
  <c r="AW237"/>
  <c r="AZ237" s="1"/>
  <c r="AT237"/>
  <c r="AY234"/>
  <c r="AW234"/>
  <c r="AT234"/>
  <c r="AY233"/>
  <c r="AX233"/>
  <c r="AW233"/>
  <c r="AT233"/>
  <c r="AZ233" s="1"/>
  <c r="AY230"/>
  <c r="AX230"/>
  <c r="AZ230" s="1"/>
  <c r="AZ227"/>
  <c r="AW227"/>
  <c r="AT227"/>
  <c r="AZ226"/>
  <c r="AT226"/>
  <c r="AY225"/>
  <c r="AT225"/>
  <c r="AY224"/>
  <c r="AX224"/>
  <c r="AW224"/>
  <c r="AT224"/>
  <c r="AZ224" s="1"/>
  <c r="AY223"/>
  <c r="AX223"/>
  <c r="AW223"/>
  <c r="AT223"/>
  <c r="AZ223" s="1"/>
  <c r="AY222"/>
  <c r="AX222"/>
  <c r="AW222"/>
  <c r="AT222"/>
  <c r="AZ222" s="1"/>
  <c r="AY221"/>
  <c r="AX221"/>
  <c r="AW221"/>
  <c r="AT221"/>
  <c r="AZ221" s="1"/>
  <c r="AW218"/>
  <c r="AT218"/>
  <c r="AY217"/>
  <c r="AX217"/>
  <c r="AW217"/>
  <c r="AT217"/>
  <c r="AZ217" s="1"/>
  <c r="AY216"/>
  <c r="AX216"/>
  <c r="AW216"/>
  <c r="AT216"/>
  <c r="AZ216" s="1"/>
  <c r="AY215"/>
  <c r="AX215"/>
  <c r="AW215"/>
  <c r="AT215"/>
  <c r="AZ215" s="1"/>
  <c r="AY214"/>
  <c r="AX214"/>
  <c r="AW214"/>
  <c r="AT214"/>
  <c r="AZ214" s="1"/>
  <c r="AY213"/>
  <c r="AX213"/>
  <c r="AW213"/>
  <c r="AT213"/>
  <c r="AZ213" s="1"/>
  <c r="AW211"/>
  <c r="AT211"/>
  <c r="AZ211" s="1"/>
  <c r="AY210"/>
  <c r="AX210"/>
  <c r="AW210"/>
  <c r="AT210"/>
  <c r="AZ210" s="1"/>
  <c r="AY209"/>
  <c r="AU209"/>
  <c r="AX209" s="1"/>
  <c r="AT209"/>
  <c r="AY208"/>
  <c r="AX208"/>
  <c r="AW208"/>
  <c r="AT208"/>
  <c r="AZ208" s="1"/>
  <c r="AY207"/>
  <c r="AX207"/>
  <c r="AW207"/>
  <c r="AT207"/>
  <c r="AZ207" s="1"/>
  <c r="AY206"/>
  <c r="AX206"/>
  <c r="AW206"/>
  <c r="AT206"/>
  <c r="AZ206" s="1"/>
  <c r="AY202"/>
  <c r="AX202"/>
  <c r="AW202"/>
  <c r="AT202"/>
  <c r="AZ202" s="1"/>
  <c r="AY201"/>
  <c r="AX201"/>
  <c r="AW201"/>
  <c r="AT201"/>
  <c r="AZ201" s="1"/>
  <c r="AY199"/>
  <c r="AX199"/>
  <c r="AW199"/>
  <c r="AT199"/>
  <c r="AZ199" s="1"/>
  <c r="AY198"/>
  <c r="AX198"/>
  <c r="AW198"/>
  <c r="AT198"/>
  <c r="AZ198" s="1"/>
  <c r="AY195"/>
  <c r="AW195"/>
  <c r="AO195"/>
  <c r="AX195" s="1"/>
  <c r="AY194"/>
  <c r="AU194"/>
  <c r="AW194" s="1"/>
  <c r="AO194"/>
  <c r="AT194" s="1"/>
  <c r="AY191"/>
  <c r="AX191"/>
  <c r="AW191"/>
  <c r="AZ191" s="1"/>
  <c r="AT191"/>
  <c r="AY190"/>
  <c r="AX190"/>
  <c r="AW190"/>
  <c r="AT190"/>
  <c r="AZ190" s="1"/>
  <c r="AY189"/>
  <c r="AW189"/>
  <c r="AZ189" s="1"/>
  <c r="AU189"/>
  <c r="AX189" s="1"/>
  <c r="AT189"/>
  <c r="AO189"/>
  <c r="AZ186"/>
  <c r="AY186"/>
  <c r="AX186"/>
  <c r="AW186"/>
  <c r="AY185"/>
  <c r="AX185"/>
  <c r="AW185"/>
  <c r="AT185"/>
  <c r="AZ185" s="1"/>
  <c r="AY183"/>
  <c r="AX183"/>
  <c r="AW183"/>
  <c r="AT183"/>
  <c r="AZ183" s="1"/>
  <c r="AY182"/>
  <c r="AU182"/>
  <c r="AW182" s="1"/>
  <c r="AO182"/>
  <c r="AT182" s="1"/>
  <c r="AY181"/>
  <c r="AW181"/>
  <c r="AU181"/>
  <c r="AX181" s="1"/>
  <c r="AZ181" s="1"/>
  <c r="AT181"/>
  <c r="AO181"/>
  <c r="AY178"/>
  <c r="AX178"/>
  <c r="AW178"/>
  <c r="AT178"/>
  <c r="AZ178" s="1"/>
  <c r="AY177"/>
  <c r="AX177"/>
  <c r="AW177"/>
  <c r="AT177"/>
  <c r="AZ177" s="1"/>
  <c r="AY176"/>
  <c r="AX176"/>
  <c r="AW176"/>
  <c r="AT176"/>
  <c r="AZ176" s="1"/>
  <c r="AY173"/>
  <c r="AX173"/>
  <c r="AW173"/>
  <c r="AT173"/>
  <c r="AZ173" s="1"/>
  <c r="AY172"/>
  <c r="AX172"/>
  <c r="AW172"/>
  <c r="AT172"/>
  <c r="AZ172" s="1"/>
  <c r="AY171"/>
  <c r="AX171"/>
  <c r="AW171"/>
  <c r="AT171"/>
  <c r="AZ171" s="1"/>
  <c r="AY170"/>
  <c r="AU170"/>
  <c r="AW170" s="1"/>
  <c r="AO170"/>
  <c r="AT170" s="1"/>
  <c r="AX167"/>
  <c r="AZ167" s="1"/>
  <c r="AW167"/>
  <c r="AY164"/>
  <c r="AX164"/>
  <c r="AW164"/>
  <c r="AT164"/>
  <c r="AZ164" s="1"/>
  <c r="AY163"/>
  <c r="AX163"/>
  <c r="AW163"/>
  <c r="AZ163" s="1"/>
  <c r="AT163"/>
  <c r="AY160"/>
  <c r="AU160"/>
  <c r="AW160" s="1"/>
  <c r="AO160"/>
  <c r="AT160" s="1"/>
  <c r="AZ160" s="1"/>
  <c r="AY159"/>
  <c r="AW159"/>
  <c r="AU159"/>
  <c r="AX159" s="1"/>
  <c r="AT159"/>
  <c r="AZ159" s="1"/>
  <c r="AY158"/>
  <c r="AX158"/>
  <c r="AW158"/>
  <c r="AT158"/>
  <c r="AZ158" s="1"/>
  <c r="AY156"/>
  <c r="AX156"/>
  <c r="AW156"/>
  <c r="AT156"/>
  <c r="AZ156" s="1"/>
  <c r="AY155"/>
  <c r="AX155"/>
  <c r="AW155"/>
  <c r="AZ155" s="1"/>
  <c r="AT155"/>
  <c r="AY154"/>
  <c r="AX154"/>
  <c r="AW154"/>
  <c r="AT154"/>
  <c r="AZ154" s="1"/>
  <c r="AY151"/>
  <c r="AW151"/>
  <c r="AT151"/>
  <c r="AZ151" s="1"/>
  <c r="AY150"/>
  <c r="AX150"/>
  <c r="AW150"/>
  <c r="AT150"/>
  <c r="AZ150" s="1"/>
  <c r="AY148"/>
  <c r="AX148"/>
  <c r="AW148"/>
  <c r="AT148"/>
  <c r="AZ148" s="1"/>
  <c r="AY147"/>
  <c r="AX147"/>
  <c r="AW147"/>
  <c r="AT147"/>
  <c r="AZ147" s="1"/>
  <c r="AY146"/>
  <c r="AX146"/>
  <c r="AW146"/>
  <c r="AT146"/>
  <c r="AZ146" s="1"/>
  <c r="AY143"/>
  <c r="AX143"/>
  <c r="AW143"/>
  <c r="AT143"/>
  <c r="AZ143" s="1"/>
  <c r="AY142"/>
  <c r="AX142"/>
  <c r="AW142"/>
  <c r="AT142"/>
  <c r="AZ142" s="1"/>
  <c r="AY141"/>
  <c r="AX141"/>
  <c r="AW141"/>
  <c r="AT141"/>
  <c r="AZ141" s="1"/>
  <c r="AY140"/>
  <c r="AX140"/>
  <c r="AW140"/>
  <c r="AT140"/>
  <c r="AZ140" s="1"/>
  <c r="AY138"/>
  <c r="AX138"/>
  <c r="AW138"/>
  <c r="AT138"/>
  <c r="AZ138" s="1"/>
  <c r="AY137"/>
  <c r="AX137"/>
  <c r="AW137"/>
  <c r="AT137"/>
  <c r="AZ137" s="1"/>
  <c r="AY136"/>
  <c r="AX136"/>
  <c r="AW136"/>
  <c r="AT136"/>
  <c r="AZ136" s="1"/>
  <c r="AY135"/>
  <c r="AX135"/>
  <c r="AW135"/>
  <c r="AT135"/>
  <c r="AZ135" s="1"/>
  <c r="AY134"/>
  <c r="AX134"/>
  <c r="AW134"/>
  <c r="AZ134" s="1"/>
  <c r="AZ132"/>
  <c r="AY132"/>
  <c r="AX132"/>
  <c r="AY131"/>
  <c r="AX131"/>
  <c r="AW131"/>
  <c r="AT131"/>
  <c r="AZ131" s="1"/>
  <c r="AY129"/>
  <c r="AX129"/>
  <c r="AW129"/>
  <c r="AT129"/>
  <c r="AZ129" s="1"/>
  <c r="AY128"/>
  <c r="AX128"/>
  <c r="AW128"/>
  <c r="AT128"/>
  <c r="AZ128" s="1"/>
  <c r="AY127"/>
  <c r="AX127"/>
  <c r="AW127"/>
  <c r="AZ127" s="1"/>
  <c r="AT127"/>
  <c r="AY124"/>
  <c r="AX124"/>
  <c r="AW124"/>
  <c r="AT124"/>
  <c r="AZ124" s="1"/>
  <c r="AY123"/>
  <c r="AX123"/>
  <c r="AW123"/>
  <c r="AT123"/>
  <c r="AZ123" s="1"/>
  <c r="AY122"/>
  <c r="AX122"/>
  <c r="AW122"/>
  <c r="AT122"/>
  <c r="AZ122" s="1"/>
  <c r="AY119"/>
  <c r="AX119"/>
  <c r="AW119"/>
  <c r="AT119"/>
  <c r="AZ119" s="1"/>
  <c r="AY118"/>
  <c r="AX118"/>
  <c r="AW118"/>
  <c r="AT118"/>
  <c r="AZ118" s="1"/>
  <c r="AY117"/>
  <c r="AX117"/>
  <c r="AW117"/>
  <c r="AZ117" s="1"/>
  <c r="AT117"/>
  <c r="AU116"/>
  <c r="AW116" s="1"/>
  <c r="AS116"/>
  <c r="AY116" s="1"/>
  <c r="AO116"/>
  <c r="AT116" s="1"/>
  <c r="AY115"/>
  <c r="AX115"/>
  <c r="AW115"/>
  <c r="AT115"/>
  <c r="AZ115" s="1"/>
  <c r="AX113"/>
  <c r="AY110"/>
  <c r="AX110"/>
  <c r="AW110"/>
  <c r="AT110"/>
  <c r="AZ110" s="1"/>
  <c r="AY109"/>
  <c r="AZ109" s="1"/>
  <c r="AX109"/>
  <c r="AW109"/>
  <c r="AT109"/>
  <c r="AY108"/>
  <c r="AX108"/>
  <c r="AW108"/>
  <c r="AT108"/>
  <c r="AZ108" s="1"/>
  <c r="AY105"/>
  <c r="AX105"/>
  <c r="AW105"/>
  <c r="AT105"/>
  <c r="AZ105" s="1"/>
  <c r="AT104"/>
  <c r="AY103"/>
  <c r="AX103"/>
  <c r="AW103"/>
  <c r="AT103"/>
  <c r="AZ103" s="1"/>
  <c r="AY102"/>
  <c r="AX102"/>
  <c r="AW102"/>
  <c r="AT102"/>
  <c r="AZ102" s="1"/>
  <c r="AY100"/>
  <c r="AX100"/>
  <c r="AW100"/>
  <c r="AT100"/>
  <c r="AZ100" s="1"/>
  <c r="AY99"/>
  <c r="AU104"/>
  <c r="AT99"/>
  <c r="AY98"/>
  <c r="AX98"/>
  <c r="AW98"/>
  <c r="AT98"/>
  <c r="AZ98" s="1"/>
  <c r="AY93"/>
  <c r="AX93"/>
  <c r="AW93"/>
  <c r="AT93"/>
  <c r="AZ93" s="1"/>
  <c r="AY89"/>
  <c r="AX89"/>
  <c r="AW89"/>
  <c r="AT89"/>
  <c r="AZ89" s="1"/>
  <c r="AY85"/>
  <c r="AX85"/>
  <c r="AW85"/>
  <c r="AT85"/>
  <c r="AZ85" s="1"/>
  <c r="AS74"/>
  <c r="AR74"/>
  <c r="AT74" s="1"/>
  <c r="AH74"/>
  <c r="AV74" s="1"/>
  <c r="AB74"/>
  <c r="AM74" s="1"/>
  <c r="AV73"/>
  <c r="AU73"/>
  <c r="AW73" s="1"/>
  <c r="AT73"/>
  <c r="AM73"/>
  <c r="AV72"/>
  <c r="AU72"/>
  <c r="AW72" s="1"/>
  <c r="AT72"/>
  <c r="AM72"/>
  <c r="AV71"/>
  <c r="AU71"/>
  <c r="AW71" s="1"/>
  <c r="AT71"/>
  <c r="AM71"/>
  <c r="AV70"/>
  <c r="AU70"/>
  <c r="AW70" s="1"/>
  <c r="AT70"/>
  <c r="AM70"/>
  <c r="AV69"/>
  <c r="AU69"/>
  <c r="AW69" s="1"/>
  <c r="AT69"/>
  <c r="AM69"/>
  <c r="AH60"/>
  <c r="AV59"/>
  <c r="AW59" s="1"/>
  <c r="AU59"/>
  <c r="AT59"/>
  <c r="AN59"/>
  <c r="AV58"/>
  <c r="AW58" s="1"/>
  <c r="AU58"/>
  <c r="AT58"/>
  <c r="AN58"/>
  <c r="AV57"/>
  <c r="AW57" s="1"/>
  <c r="AT57"/>
  <c r="AV56"/>
  <c r="AW56" s="1"/>
  <c r="AU56"/>
  <c r="AT56"/>
  <c r="AN56"/>
  <c r="AS55"/>
  <c r="AV54"/>
  <c r="AR54"/>
  <c r="AT54" s="1"/>
  <c r="AN54"/>
  <c r="AV53"/>
  <c r="AU53"/>
  <c r="AW53" s="1"/>
  <c r="AT53"/>
  <c r="AN53"/>
  <c r="AV52"/>
  <c r="AU52"/>
  <c r="AW52" s="1"/>
  <c r="AT52"/>
  <c r="AN52"/>
  <c r="AV51"/>
  <c r="AU51"/>
  <c r="AW51" s="1"/>
  <c r="AT51"/>
  <c r="AN51"/>
  <c r="AV50"/>
  <c r="AU50"/>
  <c r="AW50" s="1"/>
  <c r="AT50"/>
  <c r="AN50"/>
  <c r="AV49"/>
  <c r="AU49"/>
  <c r="AW49" s="1"/>
  <c r="AT49"/>
  <c r="AN49"/>
  <c r="AV48"/>
  <c r="AT48"/>
  <c r="AT60" s="1"/>
  <c r="AV47"/>
  <c r="AU47"/>
  <c r="AW47" s="1"/>
  <c r="AT47"/>
  <c r="AN47"/>
  <c r="AU46"/>
  <c r="AV240" i="2"/>
  <c r="AW240" s="1"/>
  <c r="AU240"/>
  <c r="AX240" s="1"/>
  <c r="AS240"/>
  <c r="AY240" s="1"/>
  <c r="AO240"/>
  <c r="AY234"/>
  <c r="AY243"/>
  <c r="AX243"/>
  <c r="AW243"/>
  <c r="AT243"/>
  <c r="AY242"/>
  <c r="AX242"/>
  <c r="AW242"/>
  <c r="AT242"/>
  <c r="AY237"/>
  <c r="AW237"/>
  <c r="AT237"/>
  <c r="AX234"/>
  <c r="AW234"/>
  <c r="AT234"/>
  <c r="AY233"/>
  <c r="AT233"/>
  <c r="AY230"/>
  <c r="AX230"/>
  <c r="AZ230" s="1"/>
  <c r="AW218"/>
  <c r="AT218"/>
  <c r="AZ227"/>
  <c r="AZ226"/>
  <c r="AW227"/>
  <c r="AT227"/>
  <c r="AT226"/>
  <c r="AU209"/>
  <c r="AX209" s="1"/>
  <c r="AW211"/>
  <c r="AT211"/>
  <c r="AT208"/>
  <c r="AX113"/>
  <c r="AU99"/>
  <c r="AU104" s="1"/>
  <c r="AX104" s="1"/>
  <c r="AZ104" s="1"/>
  <c r="AR48"/>
  <c r="AR54"/>
  <c r="AT99"/>
  <c r="AW99"/>
  <c r="AT210"/>
  <c r="AW210"/>
  <c r="AX210"/>
  <c r="AY210"/>
  <c r="AW202"/>
  <c r="AT202"/>
  <c r="AX191"/>
  <c r="AX186"/>
  <c r="AW186"/>
  <c r="AU182"/>
  <c r="AU181"/>
  <c r="AT173"/>
  <c r="AX172"/>
  <c r="AX171"/>
  <c r="AX167"/>
  <c r="AZ167" s="1"/>
  <c r="AX163"/>
  <c r="AX155"/>
  <c r="AW151"/>
  <c r="AT151"/>
  <c r="AT241" i="5" l="1"/>
  <c r="AZ111"/>
  <c r="AW58"/>
  <c r="AZ152"/>
  <c r="AZ156"/>
  <c r="AZ165"/>
  <c r="AX171"/>
  <c r="AZ190"/>
  <c r="AZ210"/>
  <c r="AU75"/>
  <c r="AW75" s="1"/>
  <c r="AZ86"/>
  <c r="AZ90"/>
  <c r="AZ94"/>
  <c r="AZ99"/>
  <c r="AZ101"/>
  <c r="AZ103"/>
  <c r="AZ104"/>
  <c r="AZ110"/>
  <c r="AZ116"/>
  <c r="AT117"/>
  <c r="AX117"/>
  <c r="AZ118"/>
  <c r="AZ128"/>
  <c r="AZ179"/>
  <c r="AX182"/>
  <c r="AZ182" s="1"/>
  <c r="AX183"/>
  <c r="AZ183" s="1"/>
  <c r="AZ184"/>
  <c r="AZ186"/>
  <c r="AX190"/>
  <c r="AZ192"/>
  <c r="AX195"/>
  <c r="AU226"/>
  <c r="AX226" s="1"/>
  <c r="AZ234"/>
  <c r="AZ238"/>
  <c r="AX105"/>
  <c r="AZ105" s="1"/>
  <c r="AW105"/>
  <c r="AW57"/>
  <c r="AZ241"/>
  <c r="AT60"/>
  <c r="AW47"/>
  <c r="AU54"/>
  <c r="AW54" s="1"/>
  <c r="AS60"/>
  <c r="AV60" s="1"/>
  <c r="AT75"/>
  <c r="AX100"/>
  <c r="AZ100" s="1"/>
  <c r="AU48"/>
  <c r="AW48" s="1"/>
  <c r="AC55"/>
  <c r="AU55" s="1"/>
  <c r="AN57"/>
  <c r="AW100"/>
  <c r="AW117"/>
  <c r="AZ117" s="1"/>
  <c r="AT161"/>
  <c r="AZ161" s="1"/>
  <c r="AT171"/>
  <c r="AZ171" s="1"/>
  <c r="AW183"/>
  <c r="AW195"/>
  <c r="AZ195" s="1"/>
  <c r="AW226"/>
  <c r="AZ226" s="1"/>
  <c r="AT235"/>
  <c r="AZ235" s="1"/>
  <c r="AX235"/>
  <c r="AX241"/>
  <c r="AX234" i="4"/>
  <c r="AZ234"/>
  <c r="AV60"/>
  <c r="AN55"/>
  <c r="AN60"/>
  <c r="AR55"/>
  <c r="AU55" s="1"/>
  <c r="AX104"/>
  <c r="AZ104" s="1"/>
  <c r="AW104"/>
  <c r="AZ116"/>
  <c r="AZ194"/>
  <c r="AZ170"/>
  <c r="AZ240"/>
  <c r="AU54"/>
  <c r="AW54" s="1"/>
  <c r="AV55"/>
  <c r="AW55" s="1"/>
  <c r="AU74"/>
  <c r="AW74" s="1"/>
  <c r="AX99"/>
  <c r="AZ99" s="1"/>
  <c r="AX116"/>
  <c r="AX160"/>
  <c r="AX170"/>
  <c r="AX182"/>
  <c r="AZ182" s="1"/>
  <c r="AX194"/>
  <c r="AT195"/>
  <c r="AZ195" s="1"/>
  <c r="AW209"/>
  <c r="AZ209" s="1"/>
  <c r="AU225"/>
  <c r="AX240"/>
  <c r="AU48"/>
  <c r="AW99"/>
  <c r="AX99" i="2"/>
  <c r="AT240"/>
  <c r="AZ240" s="1"/>
  <c r="AZ234"/>
  <c r="AZ242"/>
  <c r="AZ243"/>
  <c r="AZ211"/>
  <c r="AX233"/>
  <c r="AZ237"/>
  <c r="AW233"/>
  <c r="AZ233" s="1"/>
  <c r="AX237"/>
  <c r="AZ210"/>
  <c r="AC60" i="5" l="1"/>
  <c r="AC62" s="1"/>
  <c r="AW55"/>
  <c r="AN55"/>
  <c r="AN60" s="1"/>
  <c r="AU60"/>
  <c r="AW60" s="1"/>
  <c r="AW48" i="4"/>
  <c r="AU60"/>
  <c r="AW60" s="1"/>
  <c r="AW225"/>
  <c r="AZ225" s="1"/>
  <c r="AX225"/>
  <c r="AU116" i="2"/>
  <c r="AO116"/>
  <c r="AY109"/>
  <c r="AW109"/>
  <c r="AT109"/>
  <c r="AY99"/>
  <c r="AR57"/>
  <c r="AR55" s="1"/>
  <c r="AU55" s="1"/>
  <c r="AU53"/>
  <c r="AT58"/>
  <c r="AT59"/>
  <c r="AS55"/>
  <c r="AV55" s="1"/>
  <c r="AV57"/>
  <c r="AW57" s="1"/>
  <c r="AV58"/>
  <c r="AV59"/>
  <c r="AV56"/>
  <c r="AT56"/>
  <c r="AU56"/>
  <c r="AU59"/>
  <c r="AN56"/>
  <c r="AN58"/>
  <c r="AU58"/>
  <c r="AN55"/>
  <c r="AN54"/>
  <c r="AH60"/>
  <c r="AC60"/>
  <c r="AN57"/>
  <c r="AN59"/>
  <c r="AY117"/>
  <c r="AY127"/>
  <c r="AY118"/>
  <c r="AY119"/>
  <c r="AU70"/>
  <c r="AU71"/>
  <c r="AU72"/>
  <c r="AU73"/>
  <c r="AU69"/>
  <c r="AW56" l="1"/>
  <c r="AW59"/>
  <c r="AS60"/>
  <c r="AV60" s="1"/>
  <c r="AT57"/>
  <c r="AT55" s="1"/>
  <c r="AW58"/>
  <c r="AW55"/>
  <c r="AV48"/>
  <c r="AV49"/>
  <c r="AV50"/>
  <c r="AV51"/>
  <c r="AV52"/>
  <c r="AV53"/>
  <c r="AV54"/>
  <c r="AV47"/>
  <c r="AU48"/>
  <c r="AW48" s="1"/>
  <c r="AU49"/>
  <c r="AW49" s="1"/>
  <c r="AU50"/>
  <c r="AW50" s="1"/>
  <c r="AU51"/>
  <c r="AW51" s="1"/>
  <c r="AU52"/>
  <c r="AW52" s="1"/>
  <c r="AW53"/>
  <c r="AU54"/>
  <c r="AW54" s="1"/>
  <c r="AU47"/>
  <c r="AN53"/>
  <c r="AN52"/>
  <c r="AN49"/>
  <c r="AN48"/>
  <c r="AN47"/>
  <c r="AY85"/>
  <c r="AY89"/>
  <c r="AY93"/>
  <c r="AY98"/>
  <c r="AY100"/>
  <c r="AY102"/>
  <c r="AY103"/>
  <c r="AY105"/>
  <c r="AY108"/>
  <c r="AY110"/>
  <c r="AY115"/>
  <c r="AY122"/>
  <c r="AY123"/>
  <c r="AY124"/>
  <c r="AY128"/>
  <c r="AY129"/>
  <c r="AY131"/>
  <c r="AY132"/>
  <c r="AY134"/>
  <c r="AY135"/>
  <c r="AY136"/>
  <c r="AY137"/>
  <c r="AY138"/>
  <c r="AY140"/>
  <c r="AY141"/>
  <c r="AY142"/>
  <c r="AY143"/>
  <c r="AY146"/>
  <c r="AY147"/>
  <c r="AY148"/>
  <c r="AY150"/>
  <c r="AY151"/>
  <c r="AY154"/>
  <c r="AY155"/>
  <c r="AY156"/>
  <c r="AY158"/>
  <c r="AY159"/>
  <c r="AY160"/>
  <c r="AY163"/>
  <c r="AY164"/>
  <c r="AY170"/>
  <c r="AY171"/>
  <c r="AY172"/>
  <c r="AY173"/>
  <c r="AY176"/>
  <c r="AY177"/>
  <c r="AY178"/>
  <c r="AY181"/>
  <c r="AY182"/>
  <c r="AY183"/>
  <c r="AY185"/>
  <c r="AY186"/>
  <c r="AY189"/>
  <c r="AY190"/>
  <c r="AY191"/>
  <c r="AY194"/>
  <c r="AY195"/>
  <c r="AY198"/>
  <c r="AY199"/>
  <c r="AY201"/>
  <c r="AY202"/>
  <c r="AY206"/>
  <c r="AY207"/>
  <c r="AY208"/>
  <c r="AY209"/>
  <c r="AY213"/>
  <c r="AY214"/>
  <c r="AY215"/>
  <c r="AY216"/>
  <c r="AY217"/>
  <c r="AY221"/>
  <c r="AY222"/>
  <c r="AY223"/>
  <c r="AY224"/>
  <c r="AY225"/>
  <c r="AX85"/>
  <c r="AX89"/>
  <c r="AX93"/>
  <c r="AX102"/>
  <c r="AX108"/>
  <c r="AX109"/>
  <c r="AZ109" s="1"/>
  <c r="AX110"/>
  <c r="AX115"/>
  <c r="AX127"/>
  <c r="AX128"/>
  <c r="AX129"/>
  <c r="AX131"/>
  <c r="AX134"/>
  <c r="AX138"/>
  <c r="AX140"/>
  <c r="AX146"/>
  <c r="AX147"/>
  <c r="AX148"/>
  <c r="AX150"/>
  <c r="AX156"/>
  <c r="AX158"/>
  <c r="AX164"/>
  <c r="AX176"/>
  <c r="AX177"/>
  <c r="AX183"/>
  <c r="AX185"/>
  <c r="AX198"/>
  <c r="AX199"/>
  <c r="AX201"/>
  <c r="AX213"/>
  <c r="AX217"/>
  <c r="AX221"/>
  <c r="AX222"/>
  <c r="AX223"/>
  <c r="AX224"/>
  <c r="AW85"/>
  <c r="AW89"/>
  <c r="AW93"/>
  <c r="AW102"/>
  <c r="AW108"/>
  <c r="AW110"/>
  <c r="AW115"/>
  <c r="AW127"/>
  <c r="AW128"/>
  <c r="AW129"/>
  <c r="AW131"/>
  <c r="AW134"/>
  <c r="AZ134" s="1"/>
  <c r="AW138"/>
  <c r="AW140"/>
  <c r="AW146"/>
  <c r="AW147"/>
  <c r="AW148"/>
  <c r="AW150"/>
  <c r="AW156"/>
  <c r="AW158"/>
  <c r="AW163"/>
  <c r="AW164"/>
  <c r="AW176"/>
  <c r="AW177"/>
  <c r="AW183"/>
  <c r="AW185"/>
  <c r="AW190"/>
  <c r="AW191"/>
  <c r="AW198"/>
  <c r="AW199"/>
  <c r="AW201"/>
  <c r="AW213"/>
  <c r="AW217"/>
  <c r="AW221"/>
  <c r="AW222"/>
  <c r="AW223"/>
  <c r="AW224"/>
  <c r="AT85"/>
  <c r="AT89"/>
  <c r="AT93"/>
  <c r="AT102"/>
  <c r="AT108"/>
  <c r="AT110"/>
  <c r="AT115"/>
  <c r="AT127"/>
  <c r="AT128"/>
  <c r="AT129"/>
  <c r="AZ129" s="1"/>
  <c r="AT131"/>
  <c r="AT138"/>
  <c r="AT140"/>
  <c r="AZ140" s="1"/>
  <c r="AT146"/>
  <c r="AT147"/>
  <c r="AZ147" s="1"/>
  <c r="AT148"/>
  <c r="AT150"/>
  <c r="AZ150" s="1"/>
  <c r="AT156"/>
  <c r="AT158"/>
  <c r="AT163"/>
  <c r="AT164"/>
  <c r="AT176"/>
  <c r="AT177"/>
  <c r="AT183"/>
  <c r="AT185"/>
  <c r="AT191"/>
  <c r="AT198"/>
  <c r="AT199"/>
  <c r="AT201"/>
  <c r="AT213"/>
  <c r="AT217"/>
  <c r="AZ217" s="1"/>
  <c r="AT221"/>
  <c r="AT222"/>
  <c r="AZ222" s="1"/>
  <c r="AT223"/>
  <c r="AT224"/>
  <c r="AZ224" s="1"/>
  <c r="AW195"/>
  <c r="AU225"/>
  <c r="AW216"/>
  <c r="AW215"/>
  <c r="AW214"/>
  <c r="AU189"/>
  <c r="AW173"/>
  <c r="AW182"/>
  <c r="AW181"/>
  <c r="AU160"/>
  <c r="AW160" s="1"/>
  <c r="AU159"/>
  <c r="AW159" s="1"/>
  <c r="AW143"/>
  <c r="AW142"/>
  <c r="AW141"/>
  <c r="AW124"/>
  <c r="AW123"/>
  <c r="AW122"/>
  <c r="AW105"/>
  <c r="AW104"/>
  <c r="AW103"/>
  <c r="AH74"/>
  <c r="AS74"/>
  <c r="AR74"/>
  <c r="AT48"/>
  <c r="AT49"/>
  <c r="AT50"/>
  <c r="AT51"/>
  <c r="AT52"/>
  <c r="AT53"/>
  <c r="AT54"/>
  <c r="AT47"/>
  <c r="AR60"/>
  <c r="AV70"/>
  <c r="AV71"/>
  <c r="AV72"/>
  <c r="AV73"/>
  <c r="AV69"/>
  <c r="AT70"/>
  <c r="AT71"/>
  <c r="AT72"/>
  <c r="AT73"/>
  <c r="AT69"/>
  <c r="AS116"/>
  <c r="AY116" s="1"/>
  <c r="AM73"/>
  <c r="AU46"/>
  <c r="AW225" l="1"/>
  <c r="AX225"/>
  <c r="AT74"/>
  <c r="AZ183"/>
  <c r="AZ176"/>
  <c r="AZ199"/>
  <c r="AZ163"/>
  <c r="AZ148"/>
  <c r="AZ146"/>
  <c r="AZ138"/>
  <c r="AZ223"/>
  <c r="AZ221"/>
  <c r="AZ213"/>
  <c r="AZ201"/>
  <c r="AZ198"/>
  <c r="AZ164"/>
  <c r="AZ158"/>
  <c r="AZ156"/>
  <c r="AZ131"/>
  <c r="AZ115"/>
  <c r="AZ93"/>
  <c r="AZ85"/>
  <c r="AZ128"/>
  <c r="AZ108"/>
  <c r="AW189"/>
  <c r="AZ191"/>
  <c r="AW116"/>
  <c r="AW135"/>
  <c r="AU170"/>
  <c r="AZ185"/>
  <c r="AZ177"/>
  <c r="AZ110"/>
  <c r="AZ102"/>
  <c r="AZ89"/>
  <c r="AZ127"/>
  <c r="AU60"/>
  <c r="AW60" s="1"/>
  <c r="AT60"/>
  <c r="AW178"/>
  <c r="AV74"/>
  <c r="AW71"/>
  <c r="AW208"/>
  <c r="AW206"/>
  <c r="AW172"/>
  <c r="AW136"/>
  <c r="AW118"/>
  <c r="AW209"/>
  <c r="AW207"/>
  <c r="AW171"/>
  <c r="AW155"/>
  <c r="AW137"/>
  <c r="AW119"/>
  <c r="AW117"/>
  <c r="AW100"/>
  <c r="AW98"/>
  <c r="AW70"/>
  <c r="AW69"/>
  <c r="AW73"/>
  <c r="AU194"/>
  <c r="AM71"/>
  <c r="AW170" l="1"/>
  <c r="AW194"/>
  <c r="AW167"/>
  <c r="AW154"/>
  <c r="AX190"/>
  <c r="AM70"/>
  <c r="AM69"/>
  <c r="AW47"/>
  <c r="AO195"/>
  <c r="AX195" s="1"/>
  <c r="AO160"/>
  <c r="AX103" l="1"/>
  <c r="AT103"/>
  <c r="AZ103" s="1"/>
  <c r="AX122"/>
  <c r="AT122"/>
  <c r="AZ122" s="1"/>
  <c r="AT225"/>
  <c r="AZ225" s="1"/>
  <c r="AT142"/>
  <c r="AZ142" s="1"/>
  <c r="AX142"/>
  <c r="AZ99"/>
  <c r="AZ208"/>
  <c r="AX208"/>
  <c r="AO194"/>
  <c r="AX194" s="1"/>
  <c r="AT190"/>
  <c r="AZ190" s="1"/>
  <c r="AX117"/>
  <c r="AT117"/>
  <c r="AZ117" s="1"/>
  <c r="AO182"/>
  <c r="AX182" s="1"/>
  <c r="AZ182" s="1"/>
  <c r="AT172"/>
  <c r="AZ172" s="1"/>
  <c r="AX135"/>
  <c r="AT135"/>
  <c r="AZ135" s="1"/>
  <c r="AT206"/>
  <c r="AZ206" s="1"/>
  <c r="AX206"/>
  <c r="AT195"/>
  <c r="AZ195" s="1"/>
  <c r="AX100"/>
  <c r="AT100"/>
  <c r="AZ100" s="1"/>
  <c r="AO181"/>
  <c r="AX181" s="1"/>
  <c r="AZ181" s="1"/>
  <c r="AT171"/>
  <c r="AZ171" s="1"/>
  <c r="AT136"/>
  <c r="AZ136" s="1"/>
  <c r="AX136"/>
  <c r="AX118"/>
  <c r="AT118"/>
  <c r="AZ118" s="1"/>
  <c r="AX215"/>
  <c r="AT215"/>
  <c r="AZ215" s="1"/>
  <c r="AX159"/>
  <c r="AT159"/>
  <c r="AZ159" s="1"/>
  <c r="AT154"/>
  <c r="AZ154" s="1"/>
  <c r="AX154"/>
  <c r="AT160"/>
  <c r="AZ160" s="1"/>
  <c r="AX160"/>
  <c r="AX207"/>
  <c r="AT207"/>
  <c r="AZ207" s="1"/>
  <c r="AX143"/>
  <c r="AT143"/>
  <c r="AZ143" s="1"/>
  <c r="AT209"/>
  <c r="AZ209" s="1"/>
  <c r="AT155"/>
  <c r="AZ155" s="1"/>
  <c r="AX119"/>
  <c r="AT119"/>
  <c r="AZ119" s="1"/>
  <c r="AX178"/>
  <c r="AT178"/>
  <c r="AZ178" s="1"/>
  <c r="AX173"/>
  <c r="AZ173"/>
  <c r="AX98"/>
  <c r="AT98"/>
  <c r="AZ98" s="1"/>
  <c r="AX137"/>
  <c r="AT137"/>
  <c r="AZ137" s="1"/>
  <c r="AO170"/>
  <c r="AX170" s="1"/>
  <c r="AM72"/>
  <c r="AW72"/>
  <c r="AN51"/>
  <c r="AN50"/>
  <c r="AB74"/>
  <c r="AM74" s="1"/>
  <c r="AO189"/>
  <c r="AX189" s="1"/>
  <c r="AN60" l="1"/>
  <c r="AU74"/>
  <c r="AW74" s="1"/>
  <c r="AX116"/>
  <c r="AT116"/>
  <c r="AZ116" s="1"/>
  <c r="AT170"/>
  <c r="AZ170" s="1"/>
  <c r="AX141"/>
  <c r="AT141"/>
  <c r="AZ141" s="1"/>
  <c r="AX105"/>
  <c r="AT105"/>
  <c r="AZ105" s="1"/>
  <c r="AZ151"/>
  <c r="AT194"/>
  <c r="AZ194" s="1"/>
  <c r="AT104"/>
  <c r="AT189"/>
  <c r="AZ189" s="1"/>
  <c r="AX202"/>
  <c r="AZ202"/>
  <c r="AX124"/>
  <c r="AT124"/>
  <c r="AZ124" s="1"/>
  <c r="AX123"/>
  <c r="AT123"/>
  <c r="AZ123" s="1"/>
  <c r="AT181"/>
  <c r="AT214"/>
  <c r="AZ214" s="1"/>
  <c r="AX214"/>
  <c r="AT182"/>
  <c r="AT216"/>
  <c r="AZ216" s="1"/>
  <c r="AX216"/>
  <c r="AZ186" l="1"/>
  <c r="AX132"/>
  <c r="AZ132"/>
</calcChain>
</file>

<file path=xl/sharedStrings.xml><?xml version="1.0" encoding="utf-8"?>
<sst xmlns="http://schemas.openxmlformats.org/spreadsheetml/2006/main" count="1932" uniqueCount="405">
  <si>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</si>
  <si>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</si>
  <si>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</si>
  <si>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</si>
  <si>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</si>
  <si>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2.</t>
  </si>
  <si>
    <t>(підпис)</t>
  </si>
  <si>
    <t>npp</t>
  </si>
  <si>
    <t>name</t>
  </si>
  <si>
    <t>pz2</t>
  </si>
  <si>
    <t>ps2</t>
  </si>
  <si>
    <t>formula=RC[-16]+RC[-8]</t>
  </si>
  <si>
    <t>p4.7</t>
  </si>
  <si>
    <t>s4.7</t>
  </si>
  <si>
    <t>p4.8</t>
  </si>
  <si>
    <t>s4.8</t>
  </si>
  <si>
    <t>p4.9</t>
  </si>
  <si>
    <t>p4.10</t>
  </si>
  <si>
    <t>od_vim</t>
  </si>
  <si>
    <t>(КФКВК)</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</si>
  <si>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</si>
  <si>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</si>
  <si>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</si>
  <si>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</si>
  <si>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</si>
  <si>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</si>
  <si>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</si>
  <si>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</si>
  <si>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</si>
  <si>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</si>
  <si>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(код)</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</si>
  <si>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</si>
  <si>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</si>
  <si>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</si>
  <si>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</si>
  <si>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</si>
  <si>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</si>
  <si>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</si>
  <si>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</si>
  <si>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</si>
  <si>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1200000</t>
  </si>
  <si>
    <t>Орган з питань житлово-комунального господарства</t>
  </si>
  <si>
    <t>гривень</t>
  </si>
  <si>
    <t>1210000</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</si>
  <si>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</si>
  <si>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</si>
  <si>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</si>
  <si>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</si>
  <si>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</si>
  <si>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</si>
  <si>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</si>
  <si>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</si>
  <si>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</si>
  <si>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</si>
  <si>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</si>
  <si>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(ініціали і прізвище)</t>
  </si>
  <si>
    <t>Показник</t>
  </si>
  <si>
    <t>тис.грн.</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</si>
  <si>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</si>
  <si>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</si>
  <si>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</si>
  <si>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</si>
  <si>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</si>
  <si>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</si>
  <si>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</si>
  <si>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</si>
  <si>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</si>
  <si>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</si>
  <si>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</si>
  <si>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</si>
  <si>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 xml:space="preserve">Забезпечення утримання в належному технічному стані об’єктів дорожнього господарства (прибирання в літній та зимовий періоди) </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</si>
  <si>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</si>
  <si>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</si>
  <si>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</si>
  <si>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</si>
  <si>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</si>
  <si>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</si>
  <si>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</si>
  <si>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</si>
  <si>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</si>
  <si>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</si>
  <si>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</si>
  <si>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</si>
  <si>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</si>
  <si>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</si>
  <si>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</si>
  <si>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</si>
  <si>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</si>
  <si>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</si>
  <si>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</si>
  <si>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</si>
  <si>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</si>
  <si>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</si>
  <si>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</si>
  <si>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</si>
  <si>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</si>
  <si>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</si>
  <si>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</si>
  <si>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касові видатки на звітній/ плановий обсяг видатків період</t>
  </si>
  <si>
    <t>Кількість дерев, що планується зрізати</t>
  </si>
  <si>
    <t>кв.м</t>
  </si>
  <si>
    <t>м.кан</t>
  </si>
  <si>
    <t xml:space="preserve">Середня вартість одного зрізаного дерева </t>
  </si>
  <si>
    <t>грн.</t>
  </si>
  <si>
    <t>Обсяг видатків/ кількість  дерев</t>
  </si>
  <si>
    <t xml:space="preserve">Обсяг видатків/ площу газонів </t>
  </si>
  <si>
    <t>Обсяг видатків/ кількість м.паг очищення водовідних канав</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</si>
  <si>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</si>
  <si>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</si>
  <si>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</si>
  <si>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</si>
  <si>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</si>
  <si>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</si>
  <si>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</si>
  <si>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</si>
  <si>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</si>
  <si>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</si>
  <si>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</si>
  <si>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</si>
  <si>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</si>
  <si>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Темп зростання обсягів видатків на на утримання в належному стані ліній вуличного освітлення</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</si>
  <si>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</si>
  <si>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</si>
  <si>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</si>
  <si>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</si>
  <si>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</si>
  <si>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</si>
  <si>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</si>
  <si>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</si>
  <si>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</si>
  <si>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</si>
  <si>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</si>
  <si>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</si>
  <si>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</si>
  <si>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</si>
  <si>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</si>
  <si>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</si>
  <si>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</si>
  <si>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</si>
  <si>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</si>
  <si>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</si>
  <si>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</si>
  <si>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</si>
  <si>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</si>
  <si>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</si>
  <si>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</si>
  <si>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</si>
  <si>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</si>
  <si>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</si>
  <si>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</si>
  <si>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</si>
  <si>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</si>
  <si>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</si>
  <si>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</si>
  <si>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</si>
  <si>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</si>
  <si>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</si>
  <si>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</si>
  <si>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</si>
  <si>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</si>
  <si>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</si>
  <si>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</si>
  <si>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</si>
  <si>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</si>
  <si>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</si>
  <si>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</si>
  <si>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</si>
  <si>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</si>
  <si>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</si>
  <si>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</si>
  <si>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</si>
  <si>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</si>
  <si>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</si>
  <si>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1.1.1</t>
  </si>
  <si>
    <t>1.1.2</t>
  </si>
  <si>
    <t>1.2.1</t>
  </si>
  <si>
    <t>1.2.2</t>
  </si>
  <si>
    <t>1.3.1</t>
  </si>
  <si>
    <t>1.3.2</t>
  </si>
  <si>
    <t>1.4.1</t>
  </si>
  <si>
    <t>2.1.1</t>
  </si>
  <si>
    <t>2.1.2</t>
  </si>
  <si>
    <t>2.1.3</t>
  </si>
  <si>
    <t>2.2.1</t>
  </si>
  <si>
    <t>2.2.2</t>
  </si>
  <si>
    <t>2.2.3</t>
  </si>
  <si>
    <t>2.3.1</t>
  </si>
  <si>
    <t>2.3.2</t>
  </si>
  <si>
    <t>2.3.3</t>
  </si>
  <si>
    <t>4</t>
  </si>
  <si>
    <t>2.4.2</t>
  </si>
  <si>
    <t>3</t>
  </si>
  <si>
    <t>3.1.1</t>
  </si>
  <si>
    <t>3.1.2</t>
  </si>
  <si>
    <t>3.1.3</t>
  </si>
  <si>
    <t>3.2.1</t>
  </si>
  <si>
    <t>3.2.2</t>
  </si>
  <si>
    <t>3.2.3</t>
  </si>
  <si>
    <t>3.3.1</t>
  </si>
  <si>
    <t>3.3.2</t>
  </si>
  <si>
    <t>3.3.4</t>
  </si>
  <si>
    <t>3.4.2</t>
  </si>
  <si>
    <t>3.4</t>
  </si>
  <si>
    <t>3.3</t>
  </si>
  <si>
    <t>3.2</t>
  </si>
  <si>
    <t>3.1</t>
  </si>
  <si>
    <t>1.1</t>
  </si>
  <si>
    <t>1.2</t>
  </si>
  <si>
    <t>1.3</t>
  </si>
  <si>
    <t>1.4</t>
  </si>
  <si>
    <t>2.1</t>
  </si>
  <si>
    <t>2.2</t>
  </si>
  <si>
    <t>2.3</t>
  </si>
  <si>
    <t>2.4</t>
  </si>
  <si>
    <t>4.1</t>
  </si>
  <si>
    <t>4.1.1</t>
  </si>
  <si>
    <t>4.1.2</t>
  </si>
  <si>
    <t>4.1.3</t>
  </si>
  <si>
    <t>4.2</t>
  </si>
  <si>
    <t>4.2.1</t>
  </si>
  <si>
    <t>4.2.2</t>
  </si>
  <si>
    <t>4.2.3</t>
  </si>
  <si>
    <t>4.3</t>
  </si>
  <si>
    <t>4.3.1</t>
  </si>
  <si>
    <t>4.3.2</t>
  </si>
  <si>
    <t>4.3.3</t>
  </si>
  <si>
    <t>4.4</t>
  </si>
  <si>
    <t>4.4.2</t>
  </si>
  <si>
    <t>5</t>
  </si>
  <si>
    <t>5.1</t>
  </si>
  <si>
    <t>5.1.1</t>
  </si>
  <si>
    <t>5.1.2</t>
  </si>
  <si>
    <t>5.2</t>
  </si>
  <si>
    <t>5.2.1</t>
  </si>
  <si>
    <t>5.2.2</t>
  </si>
  <si>
    <t>5.3</t>
  </si>
  <si>
    <t>5.3.1</t>
  </si>
  <si>
    <t>5.3.2</t>
  </si>
  <si>
    <t>5.4</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</si>
  <si>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</si>
  <si>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</si>
  <si>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</si>
  <si>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</si>
  <si>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</si>
  <si>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</si>
  <si>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</si>
  <si>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</si>
  <si>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</si>
  <si>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</si>
  <si>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</si>
  <si>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</si>
  <si>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</si>
  <si>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</si>
  <si>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</si>
  <si>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</si>
  <si>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</si>
  <si>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</si>
  <si>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</si>
  <si>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</si>
  <si>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</si>
  <si>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</si>
  <si>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</si>
  <si>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</si>
  <si>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</si>
  <si>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</si>
  <si>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</si>
  <si>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</si>
  <si>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</si>
  <si>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</si>
  <si>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</si>
  <si>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</si>
  <si>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</si>
  <si>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</si>
  <si>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</si>
  <si>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</si>
  <si>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</si>
  <si>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</si>
  <si>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</si>
  <si>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</si>
  <si>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</si>
  <si>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</si>
  <si>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</si>
  <si>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</si>
  <si>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</si>
  <si>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</si>
  <si>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8.4.2</t>
  </si>
  <si>
    <t xml:space="preserve">Обсяг видатків на видалення 
та  обрізування дерев
</t>
  </si>
  <si>
    <t>ЗАТВЕРДЖЕНО
Наказ Міністерства фінансів України 26 серпня 2014 року № 836
(у редакції наказу Міністерства фінансів Українивід 29 грудня 2018 року № 1209)</t>
  </si>
  <si>
    <t xml:space="preserve">Звіт </t>
  </si>
  <si>
    <t>Касові видатки (надані кредити з бюджету)</t>
  </si>
  <si>
    <t>Відхилення</t>
  </si>
  <si>
    <t>загальний фонд</t>
  </si>
  <si>
    <t>спеціальний фонд</t>
  </si>
  <si>
    <t>усього</t>
  </si>
  <si>
    <t>Затверджено у паспорті бюджетної програми</t>
  </si>
  <si>
    <t>Фактичні результативні показники, досягнуті за рахунок касових видатків (наданих кредитів з бюджету)</t>
  </si>
  <si>
    <t>Аналіз стану виконання результативних показників</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</si>
  <si>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</si>
  <si>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</si>
  <si>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 xml:space="preserve">Пояснення щодо причин розбіжностей між фактичними та затвердженими результативними показниками: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</si>
  <si>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t>
  </si>
  <si>
    <r>
      <rPr>
        <sz val="12"/>
        <color rgb="FFFF0000"/>
        <rFont val="Times New Roman"/>
        <family val="1"/>
        <charset val="204"/>
      </rPr>
      <t>6</t>
    </r>
    <r>
      <rPr>
        <sz val="12"/>
        <rFont val="Times New Roman"/>
        <family val="1"/>
        <charset val="204"/>
      </rPr>
      <t>. Цілі державної політики, на досягнення яких спрямована реалізація бюджетної програми</t>
    </r>
  </si>
  <si>
    <r>
      <rPr>
        <sz val="12"/>
        <color rgb="FFFF0000"/>
        <rFont val="Times New Roman"/>
        <family val="1"/>
        <charset val="204"/>
      </rPr>
      <t>7.</t>
    </r>
    <r>
      <rPr>
        <sz val="12"/>
        <rFont val="Times New Roman"/>
        <family val="1"/>
        <charset val="204"/>
      </rPr>
      <t xml:space="preserve"> Мета бюджетної програми</t>
    </r>
  </si>
  <si>
    <t xml:space="preserve">Головний бухгалтер </t>
  </si>
  <si>
    <t>Пояснення щодо причин розбіжностей між фактичними та затвердженими результативними показниками: залишок планових асигнувань не надані акти виконаних робіт</t>
  </si>
  <si>
    <t>про виконання паспорта бюджетної програми місцевого бюджету за 2020 рік</t>
  </si>
  <si>
    <t>Забезпечення виконання проектів переможців громадського бюджету</t>
  </si>
  <si>
    <t xml:space="preserve">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</si>
  <si>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каналів,інші)</t>
  </si>
  <si>
    <t xml:space="preserve">Забезпечення  карантинним та дитячими майданчиками </t>
  </si>
  <si>
    <t>Забезпечення виконання проектів переможців громадського бюджету в т.ч.</t>
  </si>
  <si>
    <t>Проект переможець Громад.бюджету "Автобусні зупинки-це зручно, затишно, безпечно"</t>
  </si>
  <si>
    <t>Проект переможець Громад.бюджету " Міст Батуринський"</t>
  </si>
  <si>
    <t>Проект переможець Громад.бюджету "Благоустрій території міста Ніжина в урочищі Маркове"</t>
  </si>
  <si>
    <t>Проект переможець Громад.бюджету "Створення громад.простору шляхом облаштування зони відпочинку для мешканців міста на території мікрорайону Космонавтів"</t>
  </si>
  <si>
    <t>Міська цільова програма "Забезпечення функціонування громадських вбиралень на 2020 р."</t>
  </si>
  <si>
    <t>Міська цільова програма "Реконструкція, розвиток та утримання кладовищ Ніжинськоъ ОТГ на 2020 р.</t>
  </si>
  <si>
    <t>Міська цільова програма «Удосконалення системи поводження з твердими побутовими відходами Ніжинської міської об’єднаної територіальної громади, розвитку та збереження зелених насаджень на 2020рік»</t>
  </si>
  <si>
    <t>Міська цільова програма «Контролю за утриманням домашніх тварин та регулювання чисельності безпритульних тварин гуманними методами на 2020 рік»</t>
  </si>
  <si>
    <t>Програма реалізації громадського бюджету (бюджету участі) міста Ніжина на 2017-2021 роки</t>
  </si>
  <si>
    <t xml:space="preserve">Забезпечення інших видів робіт по благоустрою (поховання безрідних, проведення технагляду, завезення піску, обслуговування громадського туалету, придбання туалету, обслуговування системи відеоспостереження, придбання флажтоків) </t>
  </si>
  <si>
    <t xml:space="preserve"> Кошторис на 2020рік </t>
  </si>
  <si>
    <t xml:space="preserve"> Кошторис на 2020 рік </t>
  </si>
  <si>
    <t xml:space="preserve">Обсяг видатків у 2020 році / обсяг видатків у 2019*100  </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</si>
  <si>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t>
  </si>
  <si>
    <t xml:space="preserve"> Кошторис на 2020рік, рішення сесії</t>
  </si>
  <si>
    <t xml:space="preserve"> Кошторис на 2020 рік рішення  сесії </t>
  </si>
  <si>
    <t xml:space="preserve"> Кошторис на 22020 рік рішення  сесії.</t>
  </si>
  <si>
    <t xml:space="preserve"> Кошторис на 2020рік рішення  сесії</t>
  </si>
  <si>
    <t xml:space="preserve"> Кошторис на 2020 рік рішення  сесії</t>
  </si>
  <si>
    <t xml:space="preserve">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t>
  </si>
  <si>
    <t>Обсяг видатків на доглядання клумб, парків</t>
  </si>
  <si>
    <t>Обсяг видатків на придбання дерев</t>
  </si>
  <si>
    <t xml:space="preserve">площа клумб, парків, що планується доглядати </t>
  </si>
  <si>
    <t>Кількість дерев, що планується придбати</t>
  </si>
  <si>
    <t>Середня вартість 1 м кв. обслуговування клумб, парків</t>
  </si>
  <si>
    <t>Середня вартість 1 дерева,куща</t>
  </si>
  <si>
    <t xml:space="preserve">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t>
  </si>
  <si>
    <t xml:space="preserve"> Кошторис на 2020 рік рішення сесії</t>
  </si>
  <si>
    <t xml:space="preserve"> Кошторис на 2020 рік</t>
  </si>
  <si>
    <t xml:space="preserve">Обсяг видатків у 2020 році / обсяг видатків у 2019 </t>
  </si>
  <si>
    <t xml:space="preserve">Завдання 5. Забезпечення  карантинним та дитячими майданчиками </t>
  </si>
  <si>
    <t xml:space="preserve"> Кошторис на 2020 рік Рішення  сесії</t>
  </si>
  <si>
    <t xml:space="preserve">касові видатки/обсяг видатків у 2020 році </t>
  </si>
  <si>
    <t xml:space="preserve"> Кошторис на 2020 рік, Рішення  сесії</t>
  </si>
  <si>
    <t>Пояснення щодо причин розбіжностей між фактичними та затвердженими результативними показниками: залишок коштів не надані заявки комунальних підприємств</t>
  </si>
  <si>
    <t>Пояснення щодо причин розбіжностей між фактичними та затвердженими результативними показниками:  не надані заявки комунальних підприємств</t>
  </si>
  <si>
    <t>Пояснення щодо причин розбіжностей між фактичними та затвердженими результативними показниками:  залишок коштів не надані заявки комунальних підприємств</t>
  </si>
  <si>
    <t xml:space="preserve"> Кошторис на 2020рік, Рішення  сесії</t>
  </si>
  <si>
    <t>Пояснення щодо причин розбіжностей між фактичними та затвердженими результативними показниками: зменшення обсягів споживання енергоносіїв</t>
  </si>
  <si>
    <t>Пояснення щодо причин розбіжностей між фактичними та затвердженими результативними показниками:  зменшення обсягів споживання енергоносіїв</t>
  </si>
  <si>
    <t>обсяг видатків у 2020 році / обсяг видатків у 2019 *100</t>
  </si>
  <si>
    <t>Завдання 8 Забезпечення інших видів робіт по благоустрою ( поховання безрідних, проведення технагляду, завезення піску, обслуговування громадського туалету)</t>
  </si>
  <si>
    <t xml:space="preserve"> Кошторис на 2020рік</t>
  </si>
  <si>
    <t xml:space="preserve"> Кошторис на 2020рік рішення сесії</t>
  </si>
  <si>
    <t xml:space="preserve"> Кошторис на 2020 рік рішенн  сесії</t>
  </si>
  <si>
    <t xml:space="preserve">обсяги видатків на обслуговування системи відеоспостереження </t>
  </si>
  <si>
    <t>8.1.6</t>
  </si>
  <si>
    <t>обсяги видатків на придбання флажтоків</t>
  </si>
  <si>
    <t>8.2.5</t>
  </si>
  <si>
    <t>8.2.6</t>
  </si>
  <si>
    <t>8.3.5</t>
  </si>
  <si>
    <t>8.3.6</t>
  </si>
  <si>
    <t xml:space="preserve">кількість систем відеоспостереження </t>
  </si>
  <si>
    <t>кількість флажтоків</t>
  </si>
  <si>
    <t xml:space="preserve">Середня вартісь обслуговування системи відеоспостереження </t>
  </si>
  <si>
    <t>обсяг видатків/ кількість камер</t>
  </si>
  <si>
    <t>Середня вартісь одного флагштока</t>
  </si>
  <si>
    <t>обсяг видатків/ кількість флаштоків</t>
  </si>
  <si>
    <t>Бюджетна програма   включає вісім завдання на виконання  основної мети - Підвищення рівня благоустрою міста. Протягом  звітного періоду мета досягнута.  Всі завдання  виконані  вчасно, недопущено виникнення  кредиторської заборгованості  на 01.01.2021р.</t>
  </si>
  <si>
    <t>Завдання 9 Забезпечення виконання проектів переможців</t>
  </si>
  <si>
    <t>9</t>
  </si>
  <si>
    <t>9.1</t>
  </si>
  <si>
    <t>9.1.1</t>
  </si>
  <si>
    <t>9.2</t>
  </si>
  <si>
    <t>9.2.1</t>
  </si>
  <si>
    <t>9.3</t>
  </si>
  <si>
    <t>9.3.1</t>
  </si>
  <si>
    <t>9.4</t>
  </si>
  <si>
    <t>9.4.1</t>
  </si>
  <si>
    <t>обсяг видатків на виконання проектів</t>
  </si>
  <si>
    <t>кількість затверджених проектів</t>
  </si>
  <si>
    <t>середня вартість одного проекту</t>
  </si>
  <si>
    <t>Розрахунок (обсяг видатків/ кількість проектів)</t>
  </si>
  <si>
    <t xml:space="preserve">обсяг видатків у 2020 році / обсяг видатків у 2019 </t>
  </si>
  <si>
    <t>Темп зростання обсягів видатків на виконання проектів в порівнянні з минулим роком</t>
  </si>
  <si>
    <t xml:space="preserve">Пояснення щодо причин розбіжностей між фактичними та затвердженими результативними показниками: роботи виконані не у повному оссязі </t>
  </si>
  <si>
    <t>Анатолій Кушніренко</t>
  </si>
  <si>
    <t>Володимир Давиденко</t>
  </si>
  <si>
    <t xml:space="preserve">Пояснення щодо причин розбіжностей між фактичними та затвердженими результативними показниками: не надані акти виконаних робіт </t>
  </si>
  <si>
    <t>1.</t>
  </si>
  <si>
    <t>32009931</t>
  </si>
  <si>
    <t>(код Програмної класифікації видатків та кредитування місцевого бюджету)</t>
  </si>
  <si>
    <t>(код за ЄДРПОУ)</t>
  </si>
  <si>
    <t>3.</t>
  </si>
  <si>
    <t>2553800000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</si>
  <si>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</si>
  <si>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</si>
  <si>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</si>
  <si>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</si>
  <si>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1216030</t>
  </si>
  <si>
    <t>6030</t>
  </si>
  <si>
    <t xml:space="preserve">Пояснення щодо причин розбіжностей між затвердженими та досягнутими результативними показниками </t>
  </si>
  <si>
    <t xml:space="preserve">Пояснення щодо причин розбіжностей між фактичними та затвердженими результативними показниками: роботи виконані не у повному обсязі </t>
  </si>
  <si>
    <t>Аналіз стану виконання результативних показників: В цілому результативні показники виконані на  98,9 %.</t>
  </si>
</sst>
</file>

<file path=xl/styles.xml><?xml version="1.0" encoding="utf-8"?>
<styleSheet xmlns="http://schemas.openxmlformats.org/spreadsheetml/2006/main">
  <numFmts count="6">
    <numFmt numFmtId="164" formatCode="#0.00"/>
    <numFmt numFmtId="165" formatCode="#,##0.000"/>
    <numFmt numFmtId="166" formatCode="#0.000"/>
    <numFmt numFmtId="167" formatCode="#0.0"/>
    <numFmt numFmtId="168" formatCode="#0"/>
    <numFmt numFmtId="169" formatCode="0.0%"/>
  </numFmts>
  <fonts count="28">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sz val="10"/>
      <name val="Times New Roman"/>
      <family val="1"/>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10"/>
      <color indexed="8"/>
      <name val="Arial"/>
      <family val="2"/>
      <charset val="204"/>
    </font>
    <font>
      <sz val="8"/>
      <color rgb="FF000000"/>
      <name val="Times New Roman"/>
      <family val="1"/>
      <charset val="204"/>
    </font>
    <font>
      <sz val="12"/>
      <name val="Arial Cyr"/>
      <charset val="204"/>
    </font>
    <font>
      <sz val="12"/>
      <color rgb="FFFF0000"/>
      <name val="Times New Roman"/>
      <family val="1"/>
      <charset val="204"/>
    </font>
    <font>
      <b/>
      <sz val="11"/>
      <name val="Times New Roman"/>
      <family val="1"/>
    </font>
    <font>
      <b/>
      <sz val="11"/>
      <name val="Times New Roman CYR"/>
      <family val="1"/>
      <charset val="204"/>
    </font>
    <font>
      <sz val="8"/>
      <name val="Times New Roman CYR"/>
      <charset val="204"/>
    </font>
    <font>
      <b/>
      <sz val="12"/>
      <name val="Times New Roman CYR"/>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0" fillId="0" borderId="0">
      <alignment vertical="top"/>
    </xf>
  </cellStyleXfs>
  <cellXfs count="373">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6" fillId="0" borderId="0" xfId="0" applyFont="1"/>
    <xf numFmtId="0" fontId="4"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5"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4" fillId="0" borderId="0" xfId="0" applyFont="1" applyBorder="1" applyAlignment="1">
      <alignment horizontal="right" vertical="center" wrapText="1"/>
    </xf>
    <xf numFmtId="0" fontId="8"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2" fillId="2" borderId="0" xfId="0" applyFont="1" applyFill="1" applyAlignment="1">
      <alignment vertical="top"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0" fillId="2" borderId="0" xfId="0" applyFont="1" applyFill="1" applyAlignment="1">
      <alignment vertical="center"/>
    </xf>
    <xf numFmtId="0" fontId="10" fillId="2" borderId="0" xfId="0" applyFont="1" applyFill="1"/>
    <xf numFmtId="0" fontId="2" fillId="2" borderId="0" xfId="0" applyFont="1" applyFill="1" applyAlignment="1">
      <alignment horizontal="center" vertical="center" wrapText="1"/>
    </xf>
    <xf numFmtId="9" fontId="2" fillId="2" borderId="5"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9" fontId="2" fillId="0" borderId="5"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 fontId="3" fillId="0" borderId="7" xfId="0" applyNumberFormat="1" applyFont="1" applyFill="1" applyBorder="1" applyAlignment="1">
      <alignment horizontal="center" vertical="center" wrapText="1"/>
    </xf>
    <xf numFmtId="165" fontId="2" fillId="0" borderId="5" xfId="0" applyNumberFormat="1" applyFont="1" applyBorder="1" applyAlignment="1">
      <alignment horizontal="center" vertical="center" wrapText="1"/>
    </xf>
    <xf numFmtId="0" fontId="16" fillId="0" borderId="0" xfId="0" applyFont="1"/>
    <xf numFmtId="164" fontId="1" fillId="0" borderId="5" xfId="0" applyNumberFormat="1" applyFont="1" applyBorder="1" applyAlignment="1">
      <alignment vertical="center" wrapText="1"/>
    </xf>
    <xf numFmtId="164" fontId="1" fillId="0" borderId="1" xfId="0" applyNumberFormat="1" applyFont="1" applyBorder="1" applyAlignment="1">
      <alignment vertical="center" wrapText="1"/>
    </xf>
    <xf numFmtId="164" fontId="1" fillId="0" borderId="2" xfId="0" applyNumberFormat="1" applyFont="1" applyBorder="1" applyAlignment="1">
      <alignment vertical="center" wrapText="1"/>
    </xf>
    <xf numFmtId="0" fontId="19" fillId="0" borderId="7" xfId="0" applyFont="1" applyBorder="1" applyAlignment="1">
      <alignment horizontal="center" vertical="center" wrapText="1"/>
    </xf>
    <xf numFmtId="4" fontId="3" fillId="0" borderId="7" xfId="0" applyNumberFormat="1" applyFont="1" applyBorder="1" applyAlignment="1">
      <alignment vertical="center" wrapText="1"/>
    </xf>
    <xf numFmtId="164" fontId="1" fillId="0" borderId="7" xfId="0" applyNumberFormat="1" applyFont="1" applyBorder="1" applyAlignment="1">
      <alignment vertical="center" wrapText="1"/>
    </xf>
    <xf numFmtId="164" fontId="1" fillId="2" borderId="7" xfId="0" applyNumberFormat="1" applyFont="1" applyFill="1" applyBorder="1" applyAlignment="1">
      <alignment vertical="center" wrapText="1"/>
    </xf>
    <xf numFmtId="164" fontId="2" fillId="2" borderId="7" xfId="0" applyNumberFormat="1" applyFont="1" applyFill="1" applyBorder="1" applyAlignment="1">
      <alignment vertical="center" wrapText="1"/>
    </xf>
    <xf numFmtId="0" fontId="1" fillId="2" borderId="0" xfId="0" applyFont="1" applyFill="1" applyAlignment="1">
      <alignment horizontal="center"/>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Alignment="1">
      <alignment horizontal="center"/>
    </xf>
    <xf numFmtId="166" fontId="2" fillId="0" borderId="7" xfId="0" applyNumberFormat="1" applyFont="1" applyFill="1" applyBorder="1" applyAlignment="1">
      <alignment vertical="center" wrapText="1"/>
    </xf>
    <xf numFmtId="4" fontId="2" fillId="0" borderId="7" xfId="0" applyNumberFormat="1" applyFont="1" applyBorder="1" applyAlignment="1">
      <alignment vertical="center" wrapText="1"/>
    </xf>
    <xf numFmtId="4" fontId="2" fillId="2" borderId="7" xfId="0" applyNumberFormat="1" applyFont="1" applyFill="1" applyBorder="1" applyAlignment="1">
      <alignment vertical="center" wrapText="1"/>
    </xf>
    <xf numFmtId="9" fontId="2" fillId="2" borderId="7" xfId="0" applyNumberFormat="1" applyFont="1" applyFill="1" applyBorder="1" applyAlignment="1">
      <alignment vertical="center" wrapText="1"/>
    </xf>
    <xf numFmtId="0" fontId="5" fillId="0" borderId="0" xfId="0" applyFont="1" applyBorder="1" applyAlignment="1">
      <alignment horizontal="center"/>
    </xf>
    <xf numFmtId="4" fontId="19" fillId="0" borderId="7" xfId="0" applyNumberFormat="1" applyFont="1" applyBorder="1" applyAlignment="1">
      <alignment horizontal="center" vertical="center" wrapText="1"/>
    </xf>
    <xf numFmtId="164" fontId="1" fillId="0" borderId="11" xfId="0" applyNumberFormat="1" applyFont="1" applyBorder="1" applyAlignment="1">
      <alignment vertical="center" wrapText="1"/>
    </xf>
    <xf numFmtId="0" fontId="2" fillId="2" borderId="7" xfId="0" applyFont="1" applyFill="1" applyBorder="1" applyAlignment="1"/>
    <xf numFmtId="165" fontId="2" fillId="2" borderId="7" xfId="0" applyNumberFormat="1" applyFont="1" applyFill="1" applyBorder="1" applyAlignment="1">
      <alignment vertical="center" wrapText="1"/>
    </xf>
    <xf numFmtId="1" fontId="2" fillId="2" borderId="7" xfId="0" applyNumberFormat="1" applyFont="1" applyFill="1" applyBorder="1" applyAlignment="1">
      <alignment vertical="center" wrapText="1"/>
    </xf>
    <xf numFmtId="1" fontId="2" fillId="2" borderId="7" xfId="0" applyNumberFormat="1" applyFont="1" applyFill="1" applyBorder="1" applyAlignment="1"/>
    <xf numFmtId="166" fontId="3" fillId="0" borderId="7" xfId="0" applyNumberFormat="1" applyFont="1" applyFill="1" applyBorder="1" applyAlignment="1">
      <alignment vertical="center" wrapText="1"/>
    </xf>
    <xf numFmtId="164" fontId="3" fillId="2" borderId="7" xfId="0" applyNumberFormat="1" applyFont="1" applyFill="1" applyBorder="1" applyAlignment="1">
      <alignment vertical="center" wrapText="1"/>
    </xf>
    <xf numFmtId="164" fontId="2" fillId="0" borderId="7" xfId="0" applyNumberFormat="1" applyFont="1" applyFill="1" applyBorder="1" applyAlignment="1">
      <alignment vertical="center" wrapText="1"/>
    </xf>
    <xf numFmtId="4" fontId="2" fillId="0" borderId="7" xfId="0" applyNumberFormat="1" applyFont="1" applyFill="1" applyBorder="1" applyAlignment="1">
      <alignment vertical="center" wrapText="1"/>
    </xf>
    <xf numFmtId="167" fontId="2" fillId="0" borderId="5"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7" fontId="3" fillId="0" borderId="5" xfId="0" applyNumberFormat="1" applyFont="1" applyFill="1" applyBorder="1" applyAlignment="1">
      <alignment horizontal="center" vertical="center" wrapText="1"/>
    </xf>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center" vertical="top" wrapText="1"/>
    </xf>
    <xf numFmtId="49" fontId="2" fillId="2" borderId="0" xfId="0" applyNumberFormat="1" applyFont="1" applyFill="1" applyBorder="1" applyAlignment="1">
      <alignment horizontal="center" vertical="top" wrapText="1"/>
    </xf>
    <xf numFmtId="9" fontId="2" fillId="2"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2" borderId="0" xfId="0" applyNumberFormat="1" applyFont="1" applyFill="1" applyBorder="1" applyAlignment="1">
      <alignment vertical="center" wrapText="1"/>
    </xf>
    <xf numFmtId="166" fontId="2" fillId="0" borderId="0" xfId="0" applyNumberFormat="1" applyFont="1" applyFill="1" applyBorder="1" applyAlignment="1">
      <alignment vertical="center" wrapText="1"/>
    </xf>
    <xf numFmtId="0" fontId="1" fillId="0" borderId="0" xfId="0" applyNumberFormat="1" applyFont="1" applyBorder="1" applyAlignment="1">
      <alignment vertical="center" wrapText="1"/>
    </xf>
    <xf numFmtId="0" fontId="5" fillId="0" borderId="0" xfId="0" applyFont="1" applyBorder="1" applyAlignment="1"/>
    <xf numFmtId="0" fontId="19" fillId="0" borderId="0" xfId="0" applyFont="1" applyAlignment="1">
      <alignment vertical="center"/>
    </xf>
    <xf numFmtId="0" fontId="21" fillId="0" borderId="0" xfId="0" applyFont="1" applyAlignment="1">
      <alignment vertical="top"/>
    </xf>
    <xf numFmtId="0" fontId="19" fillId="0" borderId="7" xfId="0" applyFont="1" applyBorder="1" applyAlignment="1">
      <alignment horizontal="center" vertical="center" wrapText="1"/>
    </xf>
    <xf numFmtId="4" fontId="22" fillId="0" borderId="7" xfId="0" applyNumberFormat="1" applyFont="1" applyBorder="1" applyAlignment="1">
      <alignment horizontal="center" vertical="center"/>
    </xf>
    <xf numFmtId="4" fontId="2" fillId="0" borderId="5"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2" borderId="7" xfId="0" applyNumberFormat="1" applyFont="1" applyFill="1" applyBorder="1" applyAlignment="1"/>
    <xf numFmtId="164" fontId="2" fillId="2" borderId="7" xfId="0" applyNumberFormat="1" applyFont="1" applyFill="1" applyBorder="1" applyAlignment="1">
      <alignment vertical="center"/>
    </xf>
    <xf numFmtId="2" fontId="2" fillId="2" borderId="5"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10" fontId="2" fillId="0" borderId="7" xfId="0" applyNumberFormat="1" applyFont="1" applyFill="1" applyBorder="1" applyAlignment="1">
      <alignment vertical="center" wrapText="1"/>
    </xf>
    <xf numFmtId="2" fontId="2" fillId="0" borderId="5" xfId="0" applyNumberFormat="1" applyFont="1" applyFill="1" applyBorder="1" applyAlignment="1">
      <alignment horizontal="center" vertical="center" wrapText="1"/>
    </xf>
    <xf numFmtId="2" fontId="2" fillId="2" borderId="7" xfId="0" applyNumberFormat="1" applyFont="1" applyFill="1" applyBorder="1" applyAlignment="1"/>
    <xf numFmtId="2" fontId="2" fillId="0" borderId="7" xfId="0" applyNumberFormat="1" applyFont="1" applyFill="1" applyBorder="1" applyAlignment="1">
      <alignment vertical="center" wrapText="1"/>
    </xf>
    <xf numFmtId="9" fontId="2" fillId="2" borderId="5" xfId="0" applyNumberFormat="1" applyFont="1" applyFill="1" applyBorder="1" applyAlignment="1">
      <alignment horizontal="center" vertical="center" wrapText="1"/>
    </xf>
    <xf numFmtId="168" fontId="2" fillId="0" borderId="5" xfId="0" applyNumberFormat="1" applyFont="1" applyFill="1" applyBorder="1" applyAlignment="1">
      <alignment horizontal="center" vertical="center" wrapText="1"/>
    </xf>
    <xf numFmtId="168" fontId="2" fillId="2" borderId="7" xfId="0" applyNumberFormat="1" applyFont="1" applyFill="1" applyBorder="1" applyAlignment="1"/>
    <xf numFmtId="168" fontId="2" fillId="0" borderId="7" xfId="0" applyNumberFormat="1" applyFont="1" applyFill="1" applyBorder="1" applyAlignment="1">
      <alignment vertical="center" wrapText="1"/>
    </xf>
    <xf numFmtId="1" fontId="2" fillId="0" borderId="5" xfId="0" applyNumberFormat="1" applyFont="1" applyFill="1" applyBorder="1" applyAlignment="1">
      <alignment horizontal="center" vertical="center" wrapText="1"/>
    </xf>
    <xf numFmtId="1" fontId="2" fillId="0" borderId="7" xfId="0" applyNumberFormat="1" applyFont="1" applyFill="1" applyBorder="1" applyAlignment="1">
      <alignment vertical="center" wrapText="1"/>
    </xf>
    <xf numFmtId="169" fontId="2" fillId="0"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7" xfId="0" applyNumberFormat="1" applyFont="1" applyFill="1" applyBorder="1" applyAlignment="1">
      <alignment vertical="center" wrapText="1"/>
    </xf>
    <xf numFmtId="0" fontId="1" fillId="0" borderId="5" xfId="0" applyFont="1" applyBorder="1" applyAlignment="1">
      <alignment horizontal="center" vertical="center" wrapText="1"/>
    </xf>
    <xf numFmtId="0" fontId="0" fillId="0" borderId="1" xfId="0" applyBorder="1"/>
    <xf numFmtId="0" fontId="0" fillId="0" borderId="2" xfId="0" applyBorder="1"/>
    <xf numFmtId="4" fontId="2"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9" fillId="2" borderId="7" xfId="1"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10" fontId="2" fillId="0" borderId="5" xfId="0" applyNumberFormat="1" applyFont="1" applyBorder="1" applyAlignment="1">
      <alignment horizontal="center" vertical="center" wrapText="1"/>
    </xf>
    <xf numFmtId="10" fontId="2" fillId="0" borderId="5" xfId="0" applyNumberFormat="1" applyFont="1" applyFill="1" applyBorder="1" applyAlignment="1">
      <alignment horizontal="center" vertical="center" wrapText="1"/>
    </xf>
    <xf numFmtId="10" fontId="2" fillId="2" borderId="7" xfId="0" applyNumberFormat="1" applyFont="1" applyFill="1" applyBorder="1" applyAlignment="1">
      <alignment vertical="center" wrapText="1"/>
    </xf>
    <xf numFmtId="2" fontId="2" fillId="0" borderId="7" xfId="0" applyNumberFormat="1" applyFont="1" applyFill="1" applyBorder="1" applyAlignment="1">
      <alignment horizontal="center" vertical="center" wrapText="1"/>
    </xf>
    <xf numFmtId="4" fontId="22" fillId="3" borderId="7" xfId="0" applyNumberFormat="1" applyFont="1" applyFill="1" applyBorder="1" applyAlignment="1">
      <alignment horizontal="center" vertical="center"/>
    </xf>
    <xf numFmtId="4" fontId="19" fillId="3" borderId="7"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xf>
    <xf numFmtId="164" fontId="2" fillId="2" borderId="7"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left" vertical="center" wrapText="1"/>
    </xf>
    <xf numFmtId="4" fontId="2"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22" fillId="3"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1" xfId="0" applyBorder="1"/>
    <xf numFmtId="0" fontId="0" fillId="0" borderId="2" xfId="0" applyBorder="1"/>
    <xf numFmtId="2" fontId="2" fillId="2" borderId="7"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4" fontId="2" fillId="2"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1" xfId="0" applyBorder="1"/>
    <xf numFmtId="0" fontId="0" fillId="0" borderId="2" xfId="0" applyBorder="1"/>
    <xf numFmtId="0" fontId="2" fillId="0" borderId="5" xfId="0" applyFont="1" applyBorder="1" applyAlignment="1">
      <alignment horizontal="center" vertical="center" wrapText="1"/>
    </xf>
    <xf numFmtId="164" fontId="2" fillId="2" borderId="7"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 fontId="2" fillId="2" borderId="5" xfId="0" applyNumberFormat="1" applyFont="1" applyFill="1" applyBorder="1" applyAlignment="1">
      <alignment horizontal="center" vertical="center" wrapText="1"/>
    </xf>
    <xf numFmtId="4" fontId="2" fillId="0" borderId="7" xfId="0" applyNumberFormat="1" applyFont="1" applyBorder="1" applyAlignment="1">
      <alignment horizontal="center" vertical="center" wrapText="1"/>
    </xf>
    <xf numFmtId="4" fontId="3" fillId="0" borderId="0" xfId="0" applyNumberFormat="1" applyFont="1" applyBorder="1" applyAlignment="1">
      <alignment horizontal="center"/>
    </xf>
    <xf numFmtId="2" fontId="2" fillId="2" borderId="7"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4" fontId="3" fillId="0" borderId="7" xfId="0" applyNumberFormat="1" applyFont="1" applyBorder="1" applyAlignment="1">
      <alignment horizontal="center" vertical="center" wrapText="1"/>
    </xf>
    <xf numFmtId="4" fontId="22" fillId="3"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4" fontId="1" fillId="2" borderId="0" xfId="0" applyNumberFormat="1" applyFont="1"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Border="1"/>
    <xf numFmtId="4" fontId="3" fillId="0" borderId="0"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4" fillId="0" borderId="0" xfId="0" applyFont="1" applyBorder="1" applyAlignment="1">
      <alignment horizontal="center" vertical="center"/>
    </xf>
    <xf numFmtId="0" fontId="24" fillId="0" borderId="6" xfId="0" applyFont="1" applyBorder="1" applyAlignment="1">
      <alignment vertical="top" wrapText="1"/>
    </xf>
    <xf numFmtId="0" fontId="26" fillId="0" borderId="0" xfId="0" applyFont="1" applyBorder="1" applyAlignment="1">
      <alignment horizontal="center" vertical="top"/>
    </xf>
    <xf numFmtId="0" fontId="5" fillId="0" borderId="3" xfId="0" applyFont="1" applyFill="1" applyBorder="1" applyAlignment="1">
      <alignment vertical="center" wrapText="1"/>
    </xf>
    <xf numFmtId="0" fontId="18" fillId="0" borderId="0" xfId="0" applyFont="1" applyBorder="1" applyAlignment="1">
      <alignment vertical="center" wrapText="1"/>
    </xf>
    <xf numFmtId="0" fontId="24" fillId="4" borderId="0" xfId="0" applyFont="1" applyFill="1" applyBorder="1" applyAlignment="1">
      <alignment horizontal="center" vertical="center"/>
    </xf>
    <xf numFmtId="0" fontId="26" fillId="4" borderId="0" xfId="0" applyFont="1" applyFill="1" applyBorder="1" applyAlignment="1">
      <alignment horizontal="center" vertical="top"/>
    </xf>
    <xf numFmtId="0" fontId="16" fillId="4" borderId="0" xfId="0" applyFont="1" applyFill="1" applyBorder="1"/>
    <xf numFmtId="0" fontId="24" fillId="4" borderId="0" xfId="0" applyFont="1" applyFill="1" applyBorder="1" applyAlignment="1">
      <alignment vertical="top" wrapText="1"/>
    </xf>
    <xf numFmtId="0" fontId="5" fillId="4" borderId="0" xfId="0" applyFont="1" applyFill="1" applyBorder="1" applyAlignment="1">
      <alignment vertical="center" wrapText="1"/>
    </xf>
    <xf numFmtId="169" fontId="2" fillId="2" borderId="5" xfId="0" applyNumberFormat="1" applyFont="1" applyFill="1" applyBorder="1" applyAlignment="1">
      <alignment horizontal="center" vertical="center" wrapText="1"/>
    </xf>
    <xf numFmtId="169" fontId="2" fillId="2" borderId="7" xfId="0" applyNumberFormat="1" applyFont="1" applyFill="1" applyBorder="1" applyAlignment="1">
      <alignment vertical="center" wrapText="1"/>
    </xf>
    <xf numFmtId="169" fontId="2" fillId="0" borderId="7" xfId="0" applyNumberFormat="1" applyFont="1" applyFill="1" applyBorder="1" applyAlignment="1">
      <alignment vertical="center" wrapText="1"/>
    </xf>
    <xf numFmtId="0" fontId="17" fillId="0" borderId="0" xfId="0" applyFont="1" applyAlignment="1">
      <alignment horizontal="left" vertical="top" wrapText="1"/>
    </xf>
    <xf numFmtId="0" fontId="5" fillId="0" borderId="0" xfId="0" applyFont="1" applyAlignment="1">
      <alignment horizontal="left" vertical="top" wrapText="1"/>
    </xf>
    <xf numFmtId="0" fontId="18" fillId="0" borderId="0" xfId="0" applyFont="1" applyAlignment="1">
      <alignment horizontal="center" vertical="center"/>
    </xf>
    <xf numFmtId="0" fontId="7" fillId="0" borderId="0" xfId="0" applyFont="1" applyBorder="1" applyAlignment="1">
      <alignment horizontal="center"/>
    </xf>
    <xf numFmtId="0" fontId="1" fillId="0" borderId="0" xfId="0" applyFont="1" applyAlignment="1">
      <alignment vertical="center" wrapText="1"/>
    </xf>
    <xf numFmtId="0" fontId="18" fillId="0" borderId="0" xfId="0" applyFont="1" applyAlignment="1">
      <alignment horizontal="center" vertical="center" wrapText="1"/>
    </xf>
    <xf numFmtId="0" fontId="24" fillId="0" borderId="6" xfId="0" quotePrefix="1" applyFont="1" applyBorder="1" applyAlignment="1">
      <alignment horizontal="center" vertical="center" wrapText="1"/>
    </xf>
    <xf numFmtId="0" fontId="26" fillId="0" borderId="3" xfId="0" applyFont="1" applyBorder="1" applyAlignment="1">
      <alignment horizontal="center" vertical="top" wrapText="1"/>
    </xf>
    <xf numFmtId="0" fontId="27" fillId="0" borderId="6" xfId="0" applyFont="1" applyBorder="1" applyAlignment="1">
      <alignment horizontal="left" vertical="top" wrapText="1"/>
    </xf>
    <xf numFmtId="0" fontId="0" fillId="0" borderId="0" xfId="0" applyAlignment="1">
      <alignment horizontal="center"/>
    </xf>
    <xf numFmtId="0" fontId="21" fillId="0" borderId="0" xfId="0" applyFont="1" applyAlignment="1">
      <alignment horizontal="center" vertical="top" wrapText="1"/>
    </xf>
    <xf numFmtId="0" fontId="18" fillId="0" borderId="0" xfId="0" applyFont="1" applyBorder="1" applyAlignment="1">
      <alignment horizontal="center" vertical="center" wrapText="1"/>
    </xf>
    <xf numFmtId="0" fontId="12" fillId="0" borderId="0" xfId="0" applyFont="1" applyAlignment="1">
      <alignment horizontal="left" vertical="center" wrapText="1"/>
    </xf>
    <xf numFmtId="0" fontId="3" fillId="0" borderId="0" xfId="0" applyFont="1" applyAlignment="1">
      <alignment horizontal="center" vertical="center" wrapText="1"/>
    </xf>
    <xf numFmtId="0" fontId="24" fillId="0" borderId="6" xfId="0" quotePrefix="1" applyFont="1" applyBorder="1" applyAlignment="1">
      <alignment horizontal="center" vertical="top" wrapText="1"/>
    </xf>
    <xf numFmtId="0" fontId="24" fillId="0" borderId="6" xfId="0" applyFont="1" applyBorder="1" applyAlignment="1">
      <alignment horizontal="center" vertical="top" wrapText="1"/>
    </xf>
    <xf numFmtId="0" fontId="5" fillId="0" borderId="3" xfId="0" applyFont="1" applyFill="1" applyBorder="1" applyAlignment="1">
      <alignment horizontal="center" vertical="center" wrapText="1"/>
    </xf>
    <xf numFmtId="0" fontId="2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3" fillId="0" borderId="6" xfId="0" applyFont="1" applyBorder="1" applyAlignment="1">
      <alignment horizontal="left" vertical="center" wrapText="1"/>
    </xf>
    <xf numFmtId="0" fontId="19"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6" xfId="0" applyFont="1" applyBorder="1" applyAlignment="1">
      <alignment horizontal="right" vertical="center" wrapText="1"/>
    </xf>
    <xf numFmtId="0" fontId="0" fillId="0" borderId="1" xfId="0" applyBorder="1"/>
    <xf numFmtId="0" fontId="0" fillId="0" borderId="2" xfId="0" applyBorder="1"/>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 xfId="0" applyBorder="1"/>
    <xf numFmtId="0" fontId="0" fillId="0" borderId="4" xfId="0" applyBorder="1"/>
    <xf numFmtId="0" fontId="0" fillId="0" borderId="9" xfId="0" applyBorder="1"/>
    <xf numFmtId="0" fontId="0" fillId="0" borderId="6" xfId="0" applyBorder="1"/>
    <xf numFmtId="0" fontId="0" fillId="0" borderId="10" xfId="0" applyBorder="1"/>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9" fillId="2" borderId="5"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22" fillId="0" borderId="7" xfId="0" applyFont="1" applyBorder="1" applyAlignment="1">
      <alignment horizontal="center" vertical="center"/>
    </xf>
    <xf numFmtId="4" fontId="2" fillId="0" borderId="7" xfId="0" applyNumberFormat="1" applyFont="1" applyBorder="1" applyAlignment="1">
      <alignment horizontal="center" vertical="center" wrapText="1"/>
    </xf>
    <xf numFmtId="4" fontId="2" fillId="3" borderId="7" xfId="0" applyNumberFormat="1" applyFont="1" applyFill="1" applyBorder="1" applyAlignment="1">
      <alignment horizontal="center" vertical="center" wrapText="1"/>
    </xf>
    <xf numFmtId="0" fontId="22" fillId="3" borderId="7" xfId="0" applyFont="1" applyFill="1" applyBorder="1" applyAlignment="1">
      <alignment horizontal="center" vertical="center"/>
    </xf>
    <xf numFmtId="4" fontId="22" fillId="3" borderId="7" xfId="0" applyNumberFormat="1" applyFont="1" applyFill="1" applyBorder="1" applyAlignment="1">
      <alignment horizontal="center" vertical="center"/>
    </xf>
    <xf numFmtId="4" fontId="2" fillId="0" borderId="0"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5" xfId="0" applyNumberFormat="1" applyFont="1" applyBorder="1" applyAlignment="1">
      <alignment horizontal="left" vertical="center" wrapText="1"/>
    </xf>
    <xf numFmtId="4" fontId="3" fillId="0" borderId="5"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0" xfId="0" applyNumberFormat="1" applyFont="1" applyBorder="1" applyAlignment="1">
      <alignment horizontal="center"/>
    </xf>
    <xf numFmtId="4" fontId="3" fillId="0" borderId="7"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2" fillId="0" borderId="0" xfId="0" applyFont="1" applyFill="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4" fontId="1" fillId="0" borderId="7" xfId="0" applyNumberFormat="1" applyFont="1" applyBorder="1" applyAlignment="1">
      <alignment horizontal="center" vertical="center" wrapText="1"/>
    </xf>
    <xf numFmtId="4" fontId="10" fillId="0" borderId="7" xfId="0" applyNumberFormat="1" applyFont="1" applyFill="1" applyBorder="1" applyAlignment="1">
      <alignment horizontal="center" vertical="center" wrapText="1"/>
    </xf>
    <xf numFmtId="4" fontId="10" fillId="0" borderId="7"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4" fontId="6" fillId="0" borderId="7" xfId="0" applyNumberFormat="1" applyFont="1" applyBorder="1" applyAlignment="1">
      <alignment horizontal="center" vertical="center" wrapText="1"/>
    </xf>
    <xf numFmtId="49" fontId="3" fillId="0" borderId="9"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164" fontId="1" fillId="2" borderId="7" xfId="0" applyNumberFormat="1" applyFont="1" applyFill="1" applyBorder="1" applyAlignment="1">
      <alignment horizontal="center" vertical="center" wrapText="1"/>
    </xf>
    <xf numFmtId="49" fontId="15" fillId="0" borderId="5"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164" fontId="2"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2" fillId="2" borderId="7" xfId="0" applyFont="1" applyFill="1" applyBorder="1" applyAlignment="1">
      <alignment horizontal="center"/>
    </xf>
    <xf numFmtId="49" fontId="1" fillId="0" borderId="5"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164" fontId="2" fillId="2" borderId="7" xfId="0" applyNumberFormat="1" applyFont="1" applyFill="1" applyBorder="1" applyAlignment="1">
      <alignment horizontal="center" vertical="center" wrapText="1"/>
    </xf>
    <xf numFmtId="2" fontId="2" fillId="2" borderId="7" xfId="0" applyNumberFormat="1" applyFont="1" applyFill="1" applyBorder="1" applyAlignment="1">
      <alignment horizontal="center"/>
    </xf>
    <xf numFmtId="49" fontId="2" fillId="0" borderId="7" xfId="0" applyNumberFormat="1" applyFont="1" applyFill="1" applyBorder="1" applyAlignment="1">
      <alignment horizontal="left" vertical="top" wrapText="1"/>
    </xf>
    <xf numFmtId="2" fontId="2" fillId="2" borderId="7"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9" fontId="2" fillId="2" borderId="7"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2" fontId="2" fillId="2" borderId="7" xfId="0" applyNumberFormat="1" applyFont="1" applyFill="1" applyBorder="1" applyAlignment="1">
      <alignment horizontal="center" vertical="center"/>
    </xf>
    <xf numFmtId="49" fontId="2" fillId="0" borderId="7" xfId="0" applyNumberFormat="1" applyFont="1" applyBorder="1" applyAlignment="1">
      <alignment horizontal="left" vertical="top"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 fontId="2" fillId="2" borderId="7" xfId="0" applyNumberFormat="1" applyFont="1" applyFill="1" applyBorder="1" applyAlignment="1">
      <alignment horizontal="center"/>
    </xf>
    <xf numFmtId="164" fontId="2" fillId="2" borderId="5"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6" fontId="3" fillId="0" borderId="7" xfId="0" applyNumberFormat="1" applyFont="1" applyFill="1" applyBorder="1" applyAlignment="1">
      <alignment horizontal="center" vertical="center" wrapText="1"/>
    </xf>
    <xf numFmtId="4" fontId="2" fillId="2" borderId="7" xfId="0" applyNumberFormat="1" applyFont="1" applyFill="1" applyBorder="1" applyAlignment="1">
      <alignment horizontal="center"/>
    </xf>
    <xf numFmtId="169" fontId="2" fillId="2" borderId="7" xfId="0" applyNumberFormat="1" applyFont="1" applyFill="1" applyBorder="1" applyAlignment="1">
      <alignment horizontal="center" vertical="center" wrapText="1"/>
    </xf>
    <xf numFmtId="10" fontId="2" fillId="2" borderId="7" xfId="0" applyNumberFormat="1" applyFont="1" applyFill="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24" fillId="4" borderId="0" xfId="0" quotePrefix="1" applyFont="1" applyFill="1" applyBorder="1" applyAlignment="1">
      <alignment horizontal="center" vertical="center" wrapText="1"/>
    </xf>
    <xf numFmtId="0" fontId="24" fillId="4" borderId="0" xfId="0" applyFont="1" applyFill="1" applyBorder="1" applyAlignment="1">
      <alignment horizontal="center" vertical="center" wrapText="1"/>
    </xf>
    <xf numFmtId="0" fontId="26" fillId="0" borderId="0" xfId="0" applyFont="1" applyAlignment="1">
      <alignment horizontal="center" vertical="top" wrapText="1"/>
    </xf>
    <xf numFmtId="0" fontId="26" fillId="4" borderId="0" xfId="0" applyFont="1" applyFill="1" applyBorder="1" applyAlignment="1">
      <alignment horizontal="center" vertical="top" wrapText="1"/>
    </xf>
    <xf numFmtId="14" fontId="13" fillId="0" borderId="6" xfId="0" applyNumberFormat="1" applyFont="1" applyBorder="1" applyAlignment="1">
      <alignment horizontal="center"/>
    </xf>
    <xf numFmtId="0" fontId="14" fillId="0" borderId="3" xfId="0" applyFont="1" applyBorder="1" applyAlignment="1">
      <alignment horizontal="center"/>
    </xf>
    <xf numFmtId="4" fontId="3" fillId="0" borderId="3" xfId="0" applyNumberFormat="1" applyFont="1" applyFill="1" applyBorder="1" applyAlignment="1">
      <alignment horizontal="center" vertical="center" wrapText="1"/>
    </xf>
    <xf numFmtId="0" fontId="5" fillId="2" borderId="3" xfId="0" applyFont="1" applyFill="1" applyBorder="1" applyAlignment="1">
      <alignment horizontal="center"/>
    </xf>
    <xf numFmtId="0" fontId="2"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2" fillId="2" borderId="6" xfId="0" applyFont="1" applyFill="1" applyBorder="1" applyAlignment="1">
      <alignment horizontal="center"/>
    </xf>
    <xf numFmtId="0" fontId="19" fillId="0" borderId="0" xfId="0" applyFont="1" applyAlignment="1">
      <alignment horizontal="center" vertical="center"/>
    </xf>
    <xf numFmtId="0" fontId="10" fillId="2" borderId="0" xfId="0" applyFont="1" applyFill="1" applyAlignment="1">
      <alignment horizontal="left" vertical="top" wrapText="1"/>
    </xf>
    <xf numFmtId="0" fontId="11" fillId="2" borderId="6" xfId="0" applyFont="1" applyFill="1" applyBorder="1" applyAlignment="1">
      <alignment horizontal="center" vertical="center" wrapText="1"/>
    </xf>
    <xf numFmtId="0" fontId="10" fillId="2"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Alignment="1">
      <alignment horizontal="left" vertical="center" wrapText="1"/>
    </xf>
    <xf numFmtId="0" fontId="3" fillId="0" borderId="6" xfId="0" quotePrefix="1" applyFont="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0" fillId="0" borderId="6" xfId="0" applyNumberFormat="1" applyBorder="1" applyAlignment="1">
      <alignment horizontal="center"/>
    </xf>
    <xf numFmtId="2" fontId="3" fillId="0" borderId="6" xfId="0" applyNumberFormat="1" applyFont="1" applyBorder="1" applyAlignment="1">
      <alignment horizontal="left" wrapText="1"/>
    </xf>
    <xf numFmtId="0" fontId="3" fillId="0" borderId="6" xfId="0" applyFont="1" applyBorder="1" applyAlignment="1">
      <alignment horizontal="left" vertical="top" wrapText="1"/>
    </xf>
  </cellXfs>
  <cellStyles count="2">
    <cellStyle name="Звичайний_Додаток _ 3 зм_ни 4575" xfId="1"/>
    <cellStyle name="Обычный" xfId="0" builtinId="0"/>
  </cellStyles>
  <dxfs count="8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A260"/>
  <sheetViews>
    <sheetView tabSelected="1" view="pageBreakPreview" topLeftCell="A237" zoomScale="75" zoomScaleNormal="75" zoomScaleSheetLayoutView="75" workbookViewId="0">
      <selection activeCell="A259" sqref="A259:H259"/>
    </sheetView>
  </sheetViews>
  <sheetFormatPr defaultRowHeight="12.75"/>
  <cols>
    <col min="1" max="1" width="2.85546875" style="1" customWidth="1"/>
    <col min="2" max="2" width="4.5703125" style="1" customWidth="1"/>
    <col min="3" max="32" width="2.85546875" style="1" customWidth="1"/>
    <col min="33" max="33" width="3.7109375" style="1" customWidth="1"/>
    <col min="34" max="40" width="2.85546875" style="1" customWidth="1"/>
    <col min="41" max="42" width="2.85546875" style="20" customWidth="1"/>
    <col min="43" max="43" width="8" style="20" customWidth="1"/>
    <col min="44" max="45" width="17.7109375" style="20" customWidth="1"/>
    <col min="46" max="46" width="16.85546875" style="50" customWidth="1"/>
    <col min="47" max="47" width="19" style="20" customWidth="1"/>
    <col min="48" max="48" width="15" style="1" customWidth="1"/>
    <col min="49" max="49" width="16.42578125" style="1" customWidth="1"/>
    <col min="50" max="50" width="14.140625" style="1" customWidth="1"/>
    <col min="51" max="51" width="14.85546875" style="1" customWidth="1"/>
    <col min="52" max="52" width="15.42578125" style="1" customWidth="1"/>
    <col min="53" max="62" width="3" style="1" customWidth="1"/>
    <col min="63" max="63" width="4.5703125" style="1" customWidth="1"/>
    <col min="64" max="64" width="5.28515625" style="1" hidden="1" customWidth="1"/>
    <col min="65" max="16384" width="9.140625" style="1"/>
  </cols>
  <sheetData>
    <row r="1" spans="1:79" ht="44.25" customHeight="1">
      <c r="A1" s="41"/>
      <c r="B1" s="41"/>
      <c r="C1" s="41"/>
      <c r="D1" s="41"/>
      <c r="E1" s="41"/>
      <c r="F1" s="41"/>
      <c r="G1" s="41"/>
      <c r="H1" s="41"/>
      <c r="I1" s="41"/>
      <c r="J1" s="186"/>
      <c r="K1" s="186"/>
      <c r="L1" s="186"/>
      <c r="M1" s="186"/>
      <c r="AO1" s="187" t="s">
        <v>287</v>
      </c>
      <c r="AP1" s="187"/>
      <c r="AQ1" s="187"/>
      <c r="AR1" s="187"/>
      <c r="AS1" s="187"/>
      <c r="AT1" s="187"/>
      <c r="AU1" s="187"/>
      <c r="AV1" s="187"/>
      <c r="AW1" s="187"/>
      <c r="AX1" s="187"/>
      <c r="AY1" s="187"/>
      <c r="AZ1" s="187"/>
    </row>
    <row r="2" spans="1:79" ht="15.75">
      <c r="A2" s="188"/>
      <c r="B2" s="188"/>
      <c r="C2" s="188"/>
      <c r="D2" s="188"/>
      <c r="E2" s="188"/>
      <c r="F2" s="188"/>
      <c r="G2" s="188"/>
      <c r="H2" s="188"/>
      <c r="I2" s="188"/>
      <c r="J2" s="188"/>
      <c r="K2" s="188"/>
      <c r="L2" s="188"/>
      <c r="M2" s="188"/>
      <c r="AO2" s="189"/>
      <c r="AP2" s="189"/>
      <c r="AQ2" s="189"/>
      <c r="AR2" s="189"/>
      <c r="AS2" s="189"/>
      <c r="AT2" s="189"/>
      <c r="AU2" s="189"/>
      <c r="AV2" s="189"/>
      <c r="AW2" s="189"/>
      <c r="AX2" s="189"/>
      <c r="AY2" s="189"/>
      <c r="AZ2" s="189"/>
    </row>
    <row r="3" spans="1:79" ht="7.5" customHeight="1">
      <c r="A3" s="188"/>
      <c r="B3" s="188"/>
      <c r="C3" s="188"/>
      <c r="D3" s="188"/>
      <c r="E3" s="188"/>
      <c r="F3" s="188"/>
      <c r="G3" s="188"/>
      <c r="H3" s="188"/>
      <c r="I3" s="188"/>
      <c r="J3" s="188"/>
      <c r="K3" s="188"/>
      <c r="L3" s="188"/>
      <c r="M3" s="188"/>
      <c r="AO3" s="190"/>
      <c r="AP3" s="190"/>
      <c r="AQ3" s="190"/>
      <c r="AR3" s="190"/>
      <c r="AS3" s="190"/>
      <c r="AT3" s="190"/>
      <c r="AU3" s="190"/>
      <c r="AV3" s="190"/>
      <c r="AW3" s="190"/>
      <c r="AX3" s="190"/>
      <c r="AY3" s="190"/>
      <c r="AZ3" s="190"/>
    </row>
    <row r="4" spans="1:79" ht="25.5" customHeight="1">
      <c r="AO4" s="198"/>
      <c r="AP4" s="198"/>
      <c r="AQ4" s="198"/>
      <c r="AR4" s="198"/>
      <c r="AS4" s="198"/>
      <c r="AT4" s="198"/>
      <c r="AU4" s="198"/>
      <c r="AV4" s="198"/>
      <c r="AW4" s="198"/>
      <c r="AX4" s="198"/>
      <c r="AY4" s="198"/>
      <c r="AZ4" s="198"/>
    </row>
    <row r="5" spans="1:79" ht="11.25" customHeight="1"/>
    <row r="6" spans="1:79" hidden="1"/>
    <row r="7" spans="1:79" ht="15.75" customHeight="1">
      <c r="A7" s="199" t="s">
        <v>288</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row>
    <row r="8" spans="1:79" ht="15.75" customHeight="1">
      <c r="A8" s="199" t="s">
        <v>305</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row>
    <row r="9" spans="1:79" ht="6"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22"/>
      <c r="AP9" s="22"/>
      <c r="AQ9" s="22"/>
      <c r="AR9" s="22"/>
      <c r="AS9" s="22"/>
      <c r="AT9" s="22"/>
      <c r="AU9" s="22"/>
      <c r="AV9" s="153"/>
      <c r="AW9" s="153"/>
      <c r="AX9" s="153"/>
      <c r="AY9" s="153"/>
      <c r="AZ9" s="153"/>
    </row>
    <row r="10" spans="1:79" s="41" customFormat="1" ht="15.75" customHeight="1">
      <c r="A10" s="191" t="s">
        <v>390</v>
      </c>
      <c r="B10" s="177">
        <v>1</v>
      </c>
      <c r="C10" s="197">
        <v>1200000</v>
      </c>
      <c r="D10" s="197"/>
      <c r="E10" s="197"/>
      <c r="F10" s="197"/>
      <c r="G10" s="197"/>
      <c r="H10" s="197"/>
      <c r="I10" s="197"/>
      <c r="J10" s="197"/>
      <c r="K10" s="197"/>
      <c r="N10" s="194" t="s">
        <v>45</v>
      </c>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X10" s="192" t="s">
        <v>391</v>
      </c>
      <c r="AY10" s="192"/>
    </row>
    <row r="11" spans="1:79" s="41" customFormat="1" ht="23.25" customHeight="1">
      <c r="A11" s="191"/>
      <c r="B11" s="196" t="s">
        <v>392</v>
      </c>
      <c r="C11" s="196"/>
      <c r="D11" s="196"/>
      <c r="E11" s="196"/>
      <c r="F11" s="196"/>
      <c r="G11" s="196"/>
      <c r="H11" s="196"/>
      <c r="I11" s="196"/>
      <c r="J11" s="196"/>
      <c r="K11" s="196"/>
      <c r="N11" s="195" t="s">
        <v>0</v>
      </c>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X11" s="193" t="s">
        <v>393</v>
      </c>
      <c r="AY11" s="193"/>
    </row>
    <row r="12" spans="1:79" s="41" customFormat="1" ht="15.75" customHeight="1">
      <c r="A12" s="191" t="s">
        <v>5</v>
      </c>
      <c r="B12" s="177">
        <v>2</v>
      </c>
      <c r="C12" s="197">
        <v>1210000</v>
      </c>
      <c r="D12" s="197"/>
      <c r="E12" s="197"/>
      <c r="F12" s="197"/>
      <c r="G12" s="197"/>
      <c r="H12" s="197"/>
      <c r="I12" s="197"/>
      <c r="J12" s="197"/>
      <c r="K12" s="197"/>
      <c r="N12" s="194" t="s">
        <v>45</v>
      </c>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X12" s="192" t="s">
        <v>391</v>
      </c>
      <c r="AY12" s="192"/>
    </row>
    <row r="13" spans="1:79" s="41" customFormat="1" ht="27.75" customHeight="1">
      <c r="A13" s="191"/>
      <c r="B13" s="196" t="s">
        <v>392</v>
      </c>
      <c r="C13" s="196"/>
      <c r="D13" s="196"/>
      <c r="E13" s="196"/>
      <c r="F13" s="196"/>
      <c r="G13" s="196"/>
      <c r="H13" s="196"/>
      <c r="I13" s="196"/>
      <c r="J13" s="196"/>
      <c r="K13" s="196"/>
      <c r="N13" s="195" t="s">
        <v>1</v>
      </c>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3" t="s">
        <v>393</v>
      </c>
      <c r="AY13" s="193"/>
      <c r="BA13" s="180"/>
      <c r="BB13" s="180"/>
      <c r="BC13" s="180"/>
      <c r="BD13" s="180"/>
      <c r="BE13" s="180"/>
      <c r="BF13" s="180"/>
      <c r="BG13" s="180"/>
      <c r="BH13" s="180"/>
      <c r="BI13" s="180"/>
      <c r="BJ13" s="180"/>
      <c r="BK13" s="180"/>
      <c r="BL13" s="180"/>
    </row>
    <row r="14" spans="1:79" customFormat="1" ht="14.25" customHeight="1">
      <c r="A14" s="172" t="s">
        <v>394</v>
      </c>
      <c r="B14" s="192" t="s">
        <v>400</v>
      </c>
      <c r="C14" s="203"/>
      <c r="D14" s="203"/>
      <c r="E14" s="203"/>
      <c r="F14" s="203"/>
      <c r="G14" s="203"/>
      <c r="H14" s="203"/>
      <c r="I14" s="203"/>
      <c r="J14" s="203"/>
      <c r="K14" s="203"/>
      <c r="L14" s="203"/>
      <c r="N14" s="192" t="s">
        <v>401</v>
      </c>
      <c r="O14" s="203"/>
      <c r="P14" s="203"/>
      <c r="Q14" s="203"/>
      <c r="R14" s="203"/>
      <c r="S14" s="203"/>
      <c r="T14" s="203"/>
      <c r="U14" s="203"/>
      <c r="V14" s="203"/>
      <c r="W14" s="203"/>
      <c r="X14" s="203"/>
      <c r="Y14" s="203"/>
      <c r="Z14" s="173"/>
      <c r="AA14" s="192" t="s">
        <v>60</v>
      </c>
      <c r="AB14" s="203"/>
      <c r="AC14" s="203"/>
      <c r="AD14" s="203"/>
      <c r="AE14" s="203"/>
      <c r="AF14" s="203"/>
      <c r="AG14" s="203"/>
      <c r="AH14" s="203"/>
      <c r="AI14" s="203"/>
      <c r="AJ14" s="173"/>
      <c r="AK14" s="201" t="s">
        <v>59</v>
      </c>
      <c r="AL14" s="201"/>
      <c r="AM14" s="201"/>
      <c r="AN14" s="201"/>
      <c r="AO14" s="201"/>
      <c r="AP14" s="201"/>
      <c r="AQ14" s="201"/>
      <c r="AR14" s="201"/>
      <c r="AS14" s="201"/>
      <c r="AT14" s="201"/>
      <c r="AU14" s="201"/>
      <c r="AV14" s="174"/>
      <c r="AW14" s="174"/>
      <c r="AX14" s="200" t="s">
        <v>395</v>
      </c>
      <c r="AY14" s="201"/>
      <c r="AZ14" s="174"/>
      <c r="BA14" s="181"/>
      <c r="BB14" s="181"/>
      <c r="BC14" s="181"/>
      <c r="BD14" s="178"/>
      <c r="BE14" s="350"/>
      <c r="BF14" s="351"/>
      <c r="BG14" s="351"/>
      <c r="BH14" s="351"/>
      <c r="BI14" s="351"/>
      <c r="BJ14" s="351"/>
      <c r="BK14" s="351"/>
      <c r="BL14" s="351"/>
      <c r="BM14" s="173"/>
      <c r="BN14" s="173"/>
      <c r="BO14" s="173"/>
      <c r="BP14" s="173"/>
      <c r="BQ14" s="173"/>
      <c r="BR14" s="173"/>
      <c r="BS14" s="173"/>
      <c r="BT14" s="173"/>
      <c r="BU14" s="173"/>
      <c r="BV14" s="173"/>
      <c r="BW14" s="173"/>
      <c r="BX14" s="173"/>
      <c r="BY14" s="173"/>
      <c r="BZ14" s="173"/>
      <c r="CA14" s="173"/>
    </row>
    <row r="15" spans="1:79" customFormat="1" ht="25.5" customHeight="1">
      <c r="B15" s="352" t="s">
        <v>392</v>
      </c>
      <c r="C15" s="352"/>
      <c r="D15" s="352"/>
      <c r="E15" s="352"/>
      <c r="F15" s="352"/>
      <c r="G15" s="352"/>
      <c r="H15" s="352"/>
      <c r="I15" s="352"/>
      <c r="J15" s="352"/>
      <c r="K15" s="352"/>
      <c r="L15" s="352"/>
      <c r="N15" s="352" t="s">
        <v>396</v>
      </c>
      <c r="O15" s="352"/>
      <c r="P15" s="352"/>
      <c r="Q15" s="352"/>
      <c r="R15" s="352"/>
      <c r="S15" s="352"/>
      <c r="T15" s="352"/>
      <c r="U15" s="352"/>
      <c r="V15" s="352"/>
      <c r="W15" s="352"/>
      <c r="X15" s="352"/>
      <c r="Y15" s="352"/>
      <c r="Z15" s="175"/>
      <c r="AA15" s="193" t="s">
        <v>397</v>
      </c>
      <c r="AB15" s="193"/>
      <c r="AC15" s="193"/>
      <c r="AD15" s="193"/>
      <c r="AE15" s="193"/>
      <c r="AF15" s="193"/>
      <c r="AG15" s="193"/>
      <c r="AH15" s="193"/>
      <c r="AI15" s="193"/>
      <c r="AJ15" s="175"/>
      <c r="AK15" s="202" t="s">
        <v>398</v>
      </c>
      <c r="AL15" s="202"/>
      <c r="AM15" s="202"/>
      <c r="AN15" s="202"/>
      <c r="AO15" s="202"/>
      <c r="AP15" s="202"/>
      <c r="AQ15" s="202"/>
      <c r="AR15" s="202"/>
      <c r="AS15" s="202"/>
      <c r="AT15" s="202"/>
      <c r="AU15" s="202"/>
      <c r="AV15" s="176"/>
      <c r="AW15" s="176"/>
      <c r="AX15" s="202" t="s">
        <v>399</v>
      </c>
      <c r="AY15" s="202"/>
      <c r="AZ15" s="176"/>
      <c r="BA15" s="182"/>
      <c r="BB15" s="182"/>
      <c r="BC15" s="182"/>
      <c r="BD15" s="179"/>
      <c r="BE15" s="353"/>
      <c r="BF15" s="353"/>
      <c r="BG15" s="353"/>
      <c r="BH15" s="353"/>
      <c r="BI15" s="353"/>
      <c r="BJ15" s="353"/>
      <c r="BK15" s="353"/>
      <c r="BL15" s="353"/>
      <c r="BM15" s="175"/>
      <c r="BN15" s="175"/>
      <c r="BO15" s="175"/>
      <c r="BP15" s="175"/>
      <c r="BQ15" s="175"/>
      <c r="BR15" s="175"/>
      <c r="BS15" s="175"/>
      <c r="BT15" s="175"/>
      <c r="BU15" s="175"/>
      <c r="BV15" s="175"/>
      <c r="BW15" s="175"/>
      <c r="BX15" s="175"/>
      <c r="BY15" s="175"/>
      <c r="BZ15" s="175"/>
      <c r="CA15" s="175"/>
    </row>
    <row r="16" spans="1:79" ht="20.100000000000001" customHeight="1">
      <c r="A16" s="152"/>
      <c r="B16" s="152"/>
      <c r="C16" s="152"/>
      <c r="D16" s="216"/>
      <c r="E16" s="216"/>
      <c r="F16" s="216"/>
      <c r="G16" s="216"/>
      <c r="H16" s="216"/>
      <c r="I16" s="216"/>
      <c r="J16" s="216"/>
      <c r="K16" s="152"/>
      <c r="L16" s="217"/>
      <c r="M16" s="217"/>
      <c r="N16" s="217"/>
      <c r="O16" s="217"/>
      <c r="P16" s="217"/>
      <c r="Q16" s="217"/>
      <c r="R16" s="217"/>
      <c r="S16" s="217"/>
      <c r="T16" s="217"/>
      <c r="U16" s="217"/>
      <c r="V16" s="217"/>
      <c r="W16" s="217"/>
      <c r="X16" s="217"/>
      <c r="Y16" s="217"/>
      <c r="Z16" s="217"/>
      <c r="AA16" s="217"/>
      <c r="AB16" s="217"/>
      <c r="AC16" s="217" t="s">
        <v>2</v>
      </c>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row>
    <row r="17" spans="1:64" ht="6.75" customHeight="1">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67"/>
      <c r="AD17" s="167"/>
      <c r="AE17" s="167"/>
      <c r="AF17" s="167"/>
      <c r="AG17" s="167"/>
      <c r="AH17" s="167"/>
      <c r="AI17" s="167"/>
      <c r="AJ17" s="167"/>
      <c r="AK17" s="167"/>
      <c r="AL17" s="167"/>
      <c r="AM17" s="167"/>
      <c r="AN17" s="167"/>
      <c r="AO17" s="166"/>
      <c r="AP17" s="166"/>
      <c r="AQ17" s="166"/>
      <c r="AR17" s="166"/>
      <c r="AS17" s="166"/>
      <c r="AT17" s="166"/>
      <c r="AU17" s="166"/>
      <c r="AV17" s="167"/>
      <c r="AW17" s="167"/>
      <c r="AX17" s="167"/>
      <c r="AY17" s="167"/>
      <c r="AZ17" s="167"/>
    </row>
    <row r="18" spans="1:64" ht="24" customHeight="1">
      <c r="A18" s="209" t="s">
        <v>301</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row>
    <row r="19" spans="1:64" ht="27.75" customHeight="1">
      <c r="A19" s="210" t="s">
        <v>23</v>
      </c>
      <c r="B19" s="210"/>
      <c r="C19" s="210"/>
      <c r="D19" s="210"/>
      <c r="E19" s="210"/>
      <c r="F19" s="210"/>
      <c r="G19" s="205" t="s">
        <v>32</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row>
    <row r="20" spans="1:64" ht="15.75" hidden="1">
      <c r="A20" s="204">
        <v>1</v>
      </c>
      <c r="B20" s="204"/>
      <c r="C20" s="204"/>
      <c r="D20" s="204"/>
      <c r="E20" s="204"/>
      <c r="F20" s="204"/>
      <c r="G20" s="211">
        <v>2</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1:64" ht="10.5" hidden="1" customHeight="1">
      <c r="A21" s="213" t="s">
        <v>28</v>
      </c>
      <c r="B21" s="213"/>
      <c r="C21" s="213"/>
      <c r="D21" s="213"/>
      <c r="E21" s="213"/>
      <c r="F21" s="213"/>
      <c r="G21" s="214" t="s">
        <v>8</v>
      </c>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L21" s="1" t="s">
        <v>39</v>
      </c>
    </row>
    <row r="22" spans="1:64" ht="34.5" customHeight="1">
      <c r="A22" s="213">
        <v>1</v>
      </c>
      <c r="B22" s="213"/>
      <c r="C22" s="213"/>
      <c r="D22" s="213"/>
      <c r="E22" s="213"/>
      <c r="F22" s="213"/>
      <c r="G22" s="219" t="s">
        <v>61</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L22" s="1" t="s">
        <v>38</v>
      </c>
    </row>
    <row r="23" spans="1:64"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24"/>
      <c r="AP23" s="24"/>
      <c r="AQ23" s="24"/>
      <c r="AR23" s="24"/>
      <c r="AS23" s="24"/>
      <c r="AT23" s="51"/>
      <c r="AU23" s="24"/>
      <c r="AV23" s="10"/>
      <c r="AW23" s="10"/>
      <c r="AX23" s="10"/>
      <c r="AY23" s="10"/>
      <c r="AZ23" s="10"/>
    </row>
    <row r="24" spans="1:64" ht="15.95" customHeight="1">
      <c r="A24" s="209" t="s">
        <v>302</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row>
    <row r="25" spans="1:64" ht="15.95" customHeight="1">
      <c r="A25" s="221" t="s">
        <v>62</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64" ht="12.75" customHeight="1">
      <c r="A26" s="151"/>
      <c r="B26" s="151"/>
      <c r="C26" s="151"/>
      <c r="D26" s="151"/>
      <c r="E26" s="151"/>
      <c r="F26" s="151"/>
      <c r="G26" s="151"/>
      <c r="H26" s="151"/>
      <c r="I26" s="151"/>
      <c r="J26" s="151"/>
      <c r="K26" s="151"/>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25"/>
      <c r="AP26" s="25"/>
      <c r="AQ26" s="25"/>
      <c r="AR26" s="25"/>
      <c r="AS26" s="25"/>
      <c r="AT26" s="52"/>
      <c r="AU26" s="25"/>
      <c r="AV26" s="9"/>
      <c r="AW26" s="9"/>
      <c r="AX26" s="9"/>
      <c r="AY26" s="9"/>
      <c r="AZ26" s="9"/>
    </row>
    <row r="27" spans="1:64" ht="15.75" customHeight="1">
      <c r="A27" s="209" t="s">
        <v>31</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row>
    <row r="28" spans="1:64" ht="27.75" customHeight="1">
      <c r="A28" s="204" t="s">
        <v>23</v>
      </c>
      <c r="B28" s="204"/>
      <c r="C28" s="204"/>
      <c r="D28" s="204"/>
      <c r="E28" s="204"/>
      <c r="F28" s="204"/>
      <c r="G28" s="205" t="s">
        <v>20</v>
      </c>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row>
    <row r="29" spans="1:64" ht="15.75" hidden="1">
      <c r="A29" s="204">
        <v>1</v>
      </c>
      <c r="B29" s="204"/>
      <c r="C29" s="204"/>
      <c r="D29" s="204"/>
      <c r="E29" s="204"/>
      <c r="F29" s="204"/>
      <c r="G29" s="205">
        <v>2</v>
      </c>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row>
    <row r="30" spans="1:64" ht="10.5" hidden="1" customHeight="1">
      <c r="A30" s="204" t="s">
        <v>7</v>
      </c>
      <c r="B30" s="204"/>
      <c r="C30" s="204"/>
      <c r="D30" s="204"/>
      <c r="E30" s="204"/>
      <c r="F30" s="204"/>
      <c r="G30" s="207" t="s">
        <v>8</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L30" s="1" t="s">
        <v>12</v>
      </c>
    </row>
    <row r="31" spans="1:64" ht="17.25" customHeight="1">
      <c r="A31" s="205">
        <v>1</v>
      </c>
      <c r="B31" s="206"/>
      <c r="C31" s="206"/>
      <c r="D31" s="206"/>
      <c r="E31" s="206"/>
      <c r="F31" s="218"/>
      <c r="G31" s="207" t="s">
        <v>63</v>
      </c>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row>
    <row r="32" spans="1:64" ht="39" customHeight="1">
      <c r="A32" s="205">
        <v>2</v>
      </c>
      <c r="B32" s="206"/>
      <c r="C32" s="206"/>
      <c r="D32" s="206"/>
      <c r="E32" s="206"/>
      <c r="F32" s="218"/>
      <c r="G32" s="207" t="s">
        <v>300</v>
      </c>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row>
    <row r="33" spans="1:64" ht="15.75">
      <c r="A33" s="205">
        <v>3</v>
      </c>
      <c r="B33" s="206"/>
      <c r="C33" s="206"/>
      <c r="D33" s="206"/>
      <c r="E33" s="206"/>
      <c r="F33" s="218"/>
      <c r="G33" s="207" t="s">
        <v>64</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row>
    <row r="34" spans="1:64" ht="21" customHeight="1">
      <c r="A34" s="205">
        <v>4</v>
      </c>
      <c r="B34" s="206"/>
      <c r="C34" s="206"/>
      <c r="D34" s="206"/>
      <c r="E34" s="206"/>
      <c r="F34" s="218"/>
      <c r="G34" s="207" t="s">
        <v>65</v>
      </c>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row>
    <row r="35" spans="1:64" ht="16.5" customHeight="1">
      <c r="A35" s="205">
        <v>5</v>
      </c>
      <c r="B35" s="206"/>
      <c r="C35" s="206"/>
      <c r="D35" s="206"/>
      <c r="E35" s="206"/>
      <c r="F35" s="218"/>
      <c r="G35" s="207" t="s">
        <v>66</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row>
    <row r="36" spans="1:64" ht="19.5" customHeight="1">
      <c r="A36" s="205">
        <v>6</v>
      </c>
      <c r="B36" s="206"/>
      <c r="C36" s="206"/>
      <c r="D36" s="206"/>
      <c r="E36" s="206"/>
      <c r="F36" s="218"/>
      <c r="G36" s="207" t="s">
        <v>67</v>
      </c>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row>
    <row r="37" spans="1:64" ht="15.75">
      <c r="A37" s="205">
        <v>7</v>
      </c>
      <c r="B37" s="206"/>
      <c r="C37" s="206"/>
      <c r="D37" s="206"/>
      <c r="E37" s="206"/>
      <c r="F37" s="218"/>
      <c r="G37" s="207" t="s">
        <v>68</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row>
    <row r="38" spans="1:64" ht="15.75">
      <c r="A38" s="205">
        <v>8</v>
      </c>
      <c r="B38" s="206"/>
      <c r="C38" s="206"/>
      <c r="D38" s="206"/>
      <c r="E38" s="206"/>
      <c r="F38" s="218"/>
      <c r="G38" s="207" t="s">
        <v>69</v>
      </c>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row>
    <row r="39" spans="1:64" ht="20.25" customHeight="1">
      <c r="A39" s="205">
        <v>9</v>
      </c>
      <c r="B39" s="206"/>
      <c r="C39" s="206"/>
      <c r="D39" s="206"/>
      <c r="E39" s="206"/>
      <c r="F39" s="218"/>
      <c r="G39" s="219" t="s">
        <v>306</v>
      </c>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L39" s="1" t="s">
        <v>13</v>
      </c>
    </row>
    <row r="40" spans="1:64">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26"/>
      <c r="AP40" s="26"/>
      <c r="AQ40" s="26"/>
      <c r="AR40" s="26"/>
      <c r="AS40" s="26"/>
      <c r="AT40" s="53"/>
      <c r="AU40" s="26"/>
      <c r="AV40" s="3"/>
      <c r="AW40" s="3"/>
      <c r="AX40" s="3"/>
      <c r="AY40" s="3"/>
      <c r="AZ40" s="3"/>
    </row>
    <row r="41" spans="1:64" ht="15.75" customHeight="1">
      <c r="A41" s="209" t="s">
        <v>33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11"/>
      <c r="AY41" s="11"/>
      <c r="AZ41" s="11"/>
    </row>
    <row r="42" spans="1:64" ht="15" customHeight="1">
      <c r="A42" s="226" t="s">
        <v>42</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16"/>
      <c r="AY42" s="16"/>
      <c r="AZ42" s="16"/>
    </row>
    <row r="43" spans="1:64" ht="36" customHeight="1">
      <c r="A43" s="232" t="s">
        <v>23</v>
      </c>
      <c r="B43" s="216"/>
      <c r="C43" s="233"/>
      <c r="D43" s="232" t="s">
        <v>21</v>
      </c>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5"/>
      <c r="AC43" s="232" t="s">
        <v>294</v>
      </c>
      <c r="AD43" s="216"/>
      <c r="AE43" s="216"/>
      <c r="AF43" s="216"/>
      <c r="AG43" s="216"/>
      <c r="AH43" s="216"/>
      <c r="AI43" s="216"/>
      <c r="AJ43" s="216"/>
      <c r="AK43" s="216"/>
      <c r="AL43" s="216"/>
      <c r="AM43" s="216"/>
      <c r="AN43" s="216"/>
      <c r="AO43" s="216"/>
      <c r="AP43" s="216"/>
      <c r="AQ43" s="216"/>
      <c r="AR43" s="222" t="s">
        <v>289</v>
      </c>
      <c r="AS43" s="222"/>
      <c r="AT43" s="222"/>
      <c r="AU43" s="222" t="s">
        <v>290</v>
      </c>
      <c r="AV43" s="222"/>
      <c r="AW43" s="222"/>
      <c r="AX43" s="13"/>
      <c r="AY43" s="13"/>
      <c r="AZ43" s="13"/>
    </row>
    <row r="44" spans="1:64" ht="44.25" customHeight="1">
      <c r="A44" s="223"/>
      <c r="B44" s="224"/>
      <c r="C44" s="225"/>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8"/>
      <c r="AC44" s="223" t="s">
        <v>24</v>
      </c>
      <c r="AD44" s="224"/>
      <c r="AE44" s="224"/>
      <c r="AF44" s="224"/>
      <c r="AG44" s="225"/>
      <c r="AH44" s="223" t="s">
        <v>25</v>
      </c>
      <c r="AI44" s="224"/>
      <c r="AJ44" s="224"/>
      <c r="AK44" s="224"/>
      <c r="AL44" s="224"/>
      <c r="AM44" s="225"/>
      <c r="AN44" s="223" t="s">
        <v>22</v>
      </c>
      <c r="AO44" s="224"/>
      <c r="AP44" s="224"/>
      <c r="AQ44" s="224"/>
      <c r="AR44" s="158" t="s">
        <v>291</v>
      </c>
      <c r="AS44" s="158" t="s">
        <v>292</v>
      </c>
      <c r="AT44" s="158" t="s">
        <v>293</v>
      </c>
      <c r="AU44" s="158" t="s">
        <v>291</v>
      </c>
      <c r="AV44" s="158" t="s">
        <v>292</v>
      </c>
      <c r="AW44" s="158" t="s">
        <v>293</v>
      </c>
      <c r="AX44" s="13"/>
      <c r="AY44" s="13"/>
      <c r="AZ44" s="13"/>
    </row>
    <row r="45" spans="1:64" ht="15.75">
      <c r="A45" s="205">
        <v>1</v>
      </c>
      <c r="B45" s="206"/>
      <c r="C45" s="218"/>
      <c r="D45" s="205">
        <v>2</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c r="AC45" s="205">
        <v>3</v>
      </c>
      <c r="AD45" s="206"/>
      <c r="AE45" s="206"/>
      <c r="AF45" s="206"/>
      <c r="AG45" s="218"/>
      <c r="AH45" s="205">
        <v>4</v>
      </c>
      <c r="AI45" s="206"/>
      <c r="AJ45" s="206"/>
      <c r="AK45" s="206"/>
      <c r="AL45" s="206"/>
      <c r="AM45" s="218"/>
      <c r="AN45" s="205">
        <v>5</v>
      </c>
      <c r="AO45" s="206"/>
      <c r="AP45" s="206"/>
      <c r="AQ45" s="206"/>
      <c r="AR45" s="158">
        <v>6</v>
      </c>
      <c r="AS45" s="158">
        <v>7</v>
      </c>
      <c r="AT45" s="158">
        <v>8</v>
      </c>
      <c r="AU45" s="158">
        <v>9</v>
      </c>
      <c r="AV45" s="158">
        <v>10</v>
      </c>
      <c r="AW45" s="158">
        <v>11</v>
      </c>
      <c r="AX45" s="13"/>
      <c r="AY45" s="13"/>
      <c r="AZ45" s="13"/>
    </row>
    <row r="46" spans="1:64" s="4" customFormat="1" ht="12.75" hidden="1" customHeight="1">
      <c r="A46" s="229" t="s">
        <v>7</v>
      </c>
      <c r="B46" s="230"/>
      <c r="C46" s="231"/>
      <c r="D46" s="229" t="s">
        <v>8</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8"/>
      <c r="AC46" s="42" t="s">
        <v>9</v>
      </c>
      <c r="AD46" s="43"/>
      <c r="AE46" s="43"/>
      <c r="AF46" s="43"/>
      <c r="AG46" s="43"/>
      <c r="AH46" s="43"/>
      <c r="AI46" s="43"/>
      <c r="AJ46" s="44"/>
      <c r="AK46" s="42" t="s">
        <v>10</v>
      </c>
      <c r="AL46" s="43"/>
      <c r="AM46" s="43"/>
      <c r="AN46" s="43"/>
      <c r="AO46" s="43"/>
      <c r="AP46" s="43"/>
      <c r="AQ46" s="43"/>
      <c r="AR46" s="158"/>
      <c r="AS46" s="158"/>
      <c r="AT46" s="158"/>
      <c r="AU46" s="158">
        <f>AQ46-AR46</f>
        <v>0</v>
      </c>
      <c r="AV46" s="158"/>
      <c r="AW46" s="158"/>
      <c r="AX46" s="14"/>
      <c r="AY46" s="15"/>
      <c r="AZ46" s="15"/>
      <c r="BL46" s="4" t="s">
        <v>14</v>
      </c>
    </row>
    <row r="47" spans="1:64" s="4" customFormat="1" ht="33.75" customHeight="1">
      <c r="A47" s="229">
        <v>1</v>
      </c>
      <c r="B47" s="227"/>
      <c r="C47" s="228"/>
      <c r="D47" s="207" t="s">
        <v>70</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8"/>
      <c r="AC47" s="239"/>
      <c r="AD47" s="240"/>
      <c r="AE47" s="240"/>
      <c r="AF47" s="240"/>
      <c r="AG47" s="241"/>
      <c r="AH47" s="242"/>
      <c r="AI47" s="243"/>
      <c r="AJ47" s="243"/>
      <c r="AK47" s="243"/>
      <c r="AL47" s="243"/>
      <c r="AM47" s="244"/>
      <c r="AN47" s="245">
        <f>AC47+AH47</f>
        <v>0</v>
      </c>
      <c r="AO47" s="246"/>
      <c r="AP47" s="246"/>
      <c r="AQ47" s="246"/>
      <c r="AR47" s="158"/>
      <c r="AS47" s="158"/>
      <c r="AT47" s="60">
        <f>AR47+AS47</f>
        <v>0</v>
      </c>
      <c r="AU47" s="85">
        <f>AR47-AC47</f>
        <v>0</v>
      </c>
      <c r="AV47" s="60">
        <f>AS47-AH47</f>
        <v>0</v>
      </c>
      <c r="AW47" s="60">
        <f>AU47+AV47</f>
        <v>0</v>
      </c>
      <c r="AX47" s="14"/>
      <c r="AY47" s="15"/>
      <c r="AZ47" s="15"/>
    </row>
    <row r="48" spans="1:64" s="4" customFormat="1" ht="84" customHeight="1">
      <c r="A48" s="229">
        <v>2</v>
      </c>
      <c r="B48" s="227"/>
      <c r="C48" s="228"/>
      <c r="D48" s="207" t="s">
        <v>307</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8"/>
      <c r="AC48" s="247">
        <f>2638382+276716-1716</f>
        <v>2913382</v>
      </c>
      <c r="AD48" s="247"/>
      <c r="AE48" s="247"/>
      <c r="AF48" s="247"/>
      <c r="AG48" s="247"/>
      <c r="AH48" s="248">
        <v>201762.12</v>
      </c>
      <c r="AI48" s="248"/>
      <c r="AJ48" s="248"/>
      <c r="AK48" s="248"/>
      <c r="AL48" s="248"/>
      <c r="AM48" s="248"/>
      <c r="AN48" s="249">
        <f>AC48+AH48</f>
        <v>3115144.12</v>
      </c>
      <c r="AO48" s="249"/>
      <c r="AP48" s="249"/>
      <c r="AQ48" s="249"/>
      <c r="AR48" s="60">
        <f>2638382-30009+192893.31</f>
        <v>2801266.31</v>
      </c>
      <c r="AS48" s="60">
        <v>196666.12</v>
      </c>
      <c r="AT48" s="60">
        <f t="shared" ref="AT48:AT54" si="0">AR48+AS48</f>
        <v>2997932.43</v>
      </c>
      <c r="AU48" s="85">
        <f t="shared" ref="AU48:AU59" si="1">AR48-AC48</f>
        <v>-112115.68999999994</v>
      </c>
      <c r="AV48" s="60">
        <f t="shared" ref="AV48:AV54" si="2">AS48-AH48</f>
        <v>-5096</v>
      </c>
      <c r="AW48" s="60">
        <f t="shared" ref="AW48:AW54" si="3">AU48+AV48</f>
        <v>-117211.68999999994</v>
      </c>
      <c r="AX48" s="14"/>
      <c r="AY48" s="15"/>
      <c r="AZ48" s="15"/>
    </row>
    <row r="49" spans="1:64" s="4" customFormat="1" ht="83.25" customHeight="1">
      <c r="A49" s="229">
        <v>3</v>
      </c>
      <c r="B49" s="227"/>
      <c r="C49" s="228"/>
      <c r="D49" s="207" t="s">
        <v>308</v>
      </c>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8"/>
      <c r="AC49" s="247">
        <v>2067400</v>
      </c>
      <c r="AD49" s="247"/>
      <c r="AE49" s="247"/>
      <c r="AF49" s="247"/>
      <c r="AG49" s="247"/>
      <c r="AH49" s="248">
        <v>18000</v>
      </c>
      <c r="AI49" s="248"/>
      <c r="AJ49" s="248"/>
      <c r="AK49" s="248"/>
      <c r="AL49" s="248"/>
      <c r="AM49" s="248"/>
      <c r="AN49" s="249">
        <f>AC49+AH49</f>
        <v>2085400</v>
      </c>
      <c r="AO49" s="249"/>
      <c r="AP49" s="249"/>
      <c r="AQ49" s="249"/>
      <c r="AR49" s="112">
        <v>2067400</v>
      </c>
      <c r="AS49" s="112">
        <v>18000</v>
      </c>
      <c r="AT49" s="60">
        <f t="shared" si="0"/>
        <v>2085400</v>
      </c>
      <c r="AU49" s="85">
        <f t="shared" si="1"/>
        <v>0</v>
      </c>
      <c r="AV49" s="60">
        <f t="shared" si="2"/>
        <v>0</v>
      </c>
      <c r="AW49" s="60">
        <f t="shared" si="3"/>
        <v>0</v>
      </c>
      <c r="AX49" s="14"/>
      <c r="AY49" s="15"/>
      <c r="AZ49" s="15"/>
    </row>
    <row r="50" spans="1:64" s="4" customFormat="1" ht="63.75" customHeight="1">
      <c r="A50" s="229">
        <v>4</v>
      </c>
      <c r="B50" s="227"/>
      <c r="C50" s="228"/>
      <c r="D50" s="207" t="s">
        <v>65</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8"/>
      <c r="AC50" s="247">
        <v>2755500</v>
      </c>
      <c r="AD50" s="247"/>
      <c r="AE50" s="247"/>
      <c r="AF50" s="247"/>
      <c r="AG50" s="247"/>
      <c r="AH50" s="250"/>
      <c r="AI50" s="250"/>
      <c r="AJ50" s="250"/>
      <c r="AK50" s="250"/>
      <c r="AL50" s="250"/>
      <c r="AM50" s="250"/>
      <c r="AN50" s="249">
        <f>AC50</f>
        <v>2755500</v>
      </c>
      <c r="AO50" s="249"/>
      <c r="AP50" s="249"/>
      <c r="AQ50" s="249"/>
      <c r="AR50" s="60">
        <v>2755500</v>
      </c>
      <c r="AS50" s="60"/>
      <c r="AT50" s="60">
        <f t="shared" si="0"/>
        <v>2755500</v>
      </c>
      <c r="AU50" s="85">
        <f t="shared" si="1"/>
        <v>0</v>
      </c>
      <c r="AV50" s="60">
        <f t="shared" si="2"/>
        <v>0</v>
      </c>
      <c r="AW50" s="60">
        <f t="shared" si="3"/>
        <v>0</v>
      </c>
      <c r="AX50" s="14"/>
      <c r="AY50" s="15"/>
      <c r="AZ50" s="15"/>
    </row>
    <row r="51" spans="1:64" s="4" customFormat="1" ht="39.75" customHeight="1">
      <c r="A51" s="229">
        <v>5</v>
      </c>
      <c r="B51" s="227"/>
      <c r="C51" s="228"/>
      <c r="D51" s="207" t="s">
        <v>309</v>
      </c>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c r="AC51" s="247">
        <v>249000</v>
      </c>
      <c r="AD51" s="247"/>
      <c r="AE51" s="247"/>
      <c r="AF51" s="247"/>
      <c r="AG51" s="247"/>
      <c r="AH51" s="250"/>
      <c r="AI51" s="250"/>
      <c r="AJ51" s="250"/>
      <c r="AK51" s="250"/>
      <c r="AL51" s="250"/>
      <c r="AM51" s="250"/>
      <c r="AN51" s="251">
        <f>AC51</f>
        <v>249000</v>
      </c>
      <c r="AO51" s="251"/>
      <c r="AP51" s="251"/>
      <c r="AQ51" s="251"/>
      <c r="AR51" s="85">
        <v>248341</v>
      </c>
      <c r="AS51" s="85"/>
      <c r="AT51" s="60">
        <f t="shared" si="0"/>
        <v>248341</v>
      </c>
      <c r="AU51" s="85">
        <f t="shared" si="1"/>
        <v>-659</v>
      </c>
      <c r="AV51" s="60">
        <f t="shared" si="2"/>
        <v>0</v>
      </c>
      <c r="AW51" s="60">
        <f t="shared" si="3"/>
        <v>-659</v>
      </c>
      <c r="AX51" s="14"/>
      <c r="AY51" s="15"/>
      <c r="AZ51" s="15"/>
    </row>
    <row r="52" spans="1:64" s="4" customFormat="1" ht="36.75" customHeight="1">
      <c r="A52" s="229">
        <v>6</v>
      </c>
      <c r="B52" s="227"/>
      <c r="C52" s="228"/>
      <c r="D52" s="207" t="s">
        <v>67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8"/>
      <c r="AC52" s="252">
        <v>11571345</v>
      </c>
      <c r="AD52" s="252"/>
      <c r="AE52" s="252"/>
      <c r="AF52" s="252"/>
      <c r="AG52" s="252"/>
      <c r="AH52" s="253"/>
      <c r="AI52" s="253"/>
      <c r="AJ52" s="253"/>
      <c r="AK52" s="253"/>
      <c r="AL52" s="253"/>
      <c r="AM52" s="253"/>
      <c r="AN52" s="252">
        <f>AC52</f>
        <v>11571345</v>
      </c>
      <c r="AO52" s="253"/>
      <c r="AP52" s="253"/>
      <c r="AQ52" s="253"/>
      <c r="AR52" s="160">
        <v>11448368.01</v>
      </c>
      <c r="AS52" s="160"/>
      <c r="AT52" s="125">
        <f t="shared" si="0"/>
        <v>11448368.01</v>
      </c>
      <c r="AU52" s="160">
        <f t="shared" si="1"/>
        <v>-122976.99000000022</v>
      </c>
      <c r="AV52" s="125">
        <f t="shared" si="2"/>
        <v>0</v>
      </c>
      <c r="AW52" s="125">
        <f t="shared" si="3"/>
        <v>-122976.99000000022</v>
      </c>
      <c r="AX52" s="14"/>
      <c r="AY52" s="15"/>
      <c r="AZ52" s="15"/>
    </row>
    <row r="53" spans="1:64" s="4" customFormat="1" ht="54" customHeight="1">
      <c r="A53" s="229">
        <v>7</v>
      </c>
      <c r="B53" s="227"/>
      <c r="C53" s="228"/>
      <c r="D53" s="207" t="s">
        <v>68</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8"/>
      <c r="AC53" s="252">
        <v>5057000</v>
      </c>
      <c r="AD53" s="252"/>
      <c r="AE53" s="252"/>
      <c r="AF53" s="252"/>
      <c r="AG53" s="252"/>
      <c r="AH53" s="253"/>
      <c r="AI53" s="253"/>
      <c r="AJ53" s="253"/>
      <c r="AK53" s="253"/>
      <c r="AL53" s="253"/>
      <c r="AM53" s="253"/>
      <c r="AN53" s="252">
        <f>AC53</f>
        <v>5057000</v>
      </c>
      <c r="AO53" s="253"/>
      <c r="AP53" s="253"/>
      <c r="AQ53" s="253"/>
      <c r="AR53" s="126">
        <v>5034819.12</v>
      </c>
      <c r="AS53" s="160"/>
      <c r="AT53" s="125">
        <f t="shared" si="0"/>
        <v>5034819.12</v>
      </c>
      <c r="AU53" s="160">
        <f>AR53-AC53</f>
        <v>-22180.879999999888</v>
      </c>
      <c r="AV53" s="125">
        <f t="shared" si="2"/>
        <v>0</v>
      </c>
      <c r="AW53" s="125">
        <f t="shared" si="3"/>
        <v>-22180.879999999888</v>
      </c>
      <c r="AX53" s="14"/>
      <c r="AY53" s="15"/>
      <c r="AZ53" s="15"/>
    </row>
    <row r="54" spans="1:64" s="4" customFormat="1" ht="69" customHeight="1">
      <c r="A54" s="229">
        <v>8</v>
      </c>
      <c r="B54" s="227"/>
      <c r="C54" s="228"/>
      <c r="D54" s="207" t="s">
        <v>320</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8"/>
      <c r="AC54" s="252">
        <v>893200</v>
      </c>
      <c r="AD54" s="252"/>
      <c r="AE54" s="252"/>
      <c r="AF54" s="252"/>
      <c r="AG54" s="252"/>
      <c r="AH54" s="253">
        <v>135000</v>
      </c>
      <c r="AI54" s="253"/>
      <c r="AJ54" s="253"/>
      <c r="AK54" s="253"/>
      <c r="AL54" s="253"/>
      <c r="AM54" s="253"/>
      <c r="AN54" s="252">
        <f>AC54+AH54</f>
        <v>1028200</v>
      </c>
      <c r="AO54" s="253"/>
      <c r="AP54" s="253"/>
      <c r="AQ54" s="253"/>
      <c r="AR54" s="160">
        <f>848201.87+30009</f>
        <v>878210.87</v>
      </c>
      <c r="AS54" s="160">
        <v>135000</v>
      </c>
      <c r="AT54" s="125">
        <f t="shared" si="0"/>
        <v>1013210.87</v>
      </c>
      <c r="AU54" s="160">
        <f t="shared" si="1"/>
        <v>-14989.130000000005</v>
      </c>
      <c r="AV54" s="125">
        <f t="shared" si="2"/>
        <v>0</v>
      </c>
      <c r="AW54" s="125">
        <f t="shared" si="3"/>
        <v>-14989.130000000005</v>
      </c>
      <c r="AX54" s="14"/>
      <c r="AY54" s="15"/>
      <c r="AZ54" s="15"/>
    </row>
    <row r="55" spans="1:64" s="4" customFormat="1" ht="51.75" customHeight="1">
      <c r="A55" s="229">
        <v>9</v>
      </c>
      <c r="B55" s="227"/>
      <c r="C55" s="228"/>
      <c r="D55" s="205" t="s">
        <v>310</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18"/>
      <c r="AC55" s="252">
        <f>AC56+AC57+AC58+AC59</f>
        <v>720175</v>
      </c>
      <c r="AD55" s="252"/>
      <c r="AE55" s="252"/>
      <c r="AF55" s="252"/>
      <c r="AG55" s="252"/>
      <c r="AH55" s="253">
        <v>235150</v>
      </c>
      <c r="AI55" s="253"/>
      <c r="AJ55" s="253"/>
      <c r="AK55" s="253"/>
      <c r="AL55" s="253"/>
      <c r="AM55" s="253"/>
      <c r="AN55" s="252">
        <f>AC55+AH55</f>
        <v>955325</v>
      </c>
      <c r="AO55" s="253"/>
      <c r="AP55" s="253"/>
      <c r="AQ55" s="253"/>
      <c r="AR55" s="160">
        <f>AR56+AR57+AR58+AR59</f>
        <v>704847.4</v>
      </c>
      <c r="AS55" s="160">
        <f>AS56+AS57+AS58+AS59</f>
        <v>235150</v>
      </c>
      <c r="AT55" s="160">
        <f>AT56+AT57+AT58+AT59</f>
        <v>939997.4</v>
      </c>
      <c r="AU55" s="160">
        <f>AR55-AC55</f>
        <v>-15327.599999999977</v>
      </c>
      <c r="AV55" s="125">
        <f>AS55-AH55</f>
        <v>0</v>
      </c>
      <c r="AW55" s="125">
        <f>AU55+AV55</f>
        <v>-15327.599999999977</v>
      </c>
      <c r="AX55" s="14"/>
      <c r="AY55" s="15"/>
      <c r="AZ55" s="15"/>
    </row>
    <row r="56" spans="1:64" s="4" customFormat="1" ht="69" customHeight="1">
      <c r="A56" s="146"/>
      <c r="B56" s="147"/>
      <c r="C56" s="148"/>
      <c r="D56" s="205" t="s">
        <v>311</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18"/>
      <c r="AC56" s="252">
        <v>159625</v>
      </c>
      <c r="AD56" s="252"/>
      <c r="AE56" s="252"/>
      <c r="AF56" s="252"/>
      <c r="AG56" s="252"/>
      <c r="AH56" s="254">
        <v>199750</v>
      </c>
      <c r="AI56" s="254"/>
      <c r="AJ56" s="254"/>
      <c r="AK56" s="254"/>
      <c r="AL56" s="254"/>
      <c r="AM56" s="254"/>
      <c r="AN56" s="252">
        <f>AC56+AH56</f>
        <v>359375</v>
      </c>
      <c r="AO56" s="254"/>
      <c r="AP56" s="254"/>
      <c r="AQ56" s="254"/>
      <c r="AR56" s="160">
        <v>159625</v>
      </c>
      <c r="AS56" s="160">
        <v>199750</v>
      </c>
      <c r="AT56" s="125">
        <f>AS56+AR56</f>
        <v>359375</v>
      </c>
      <c r="AU56" s="160">
        <f>AR56-AC56</f>
        <v>0</v>
      </c>
      <c r="AV56" s="125">
        <f>AS56-AH56</f>
        <v>0</v>
      </c>
      <c r="AW56" s="125">
        <f>AV56+AU56</f>
        <v>0</v>
      </c>
      <c r="AX56" s="14"/>
      <c r="AY56" s="15"/>
      <c r="AZ56" s="15"/>
    </row>
    <row r="57" spans="1:64" s="4" customFormat="1" ht="69" customHeight="1">
      <c r="A57" s="146"/>
      <c r="B57" s="147"/>
      <c r="C57" s="148"/>
      <c r="D57" s="205" t="s">
        <v>312</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18"/>
      <c r="AC57" s="252">
        <v>125000</v>
      </c>
      <c r="AD57" s="252"/>
      <c r="AE57" s="252"/>
      <c r="AF57" s="252"/>
      <c r="AG57" s="252"/>
      <c r="AH57" s="254"/>
      <c r="AI57" s="254"/>
      <c r="AJ57" s="254"/>
      <c r="AK57" s="254"/>
      <c r="AL57" s="254"/>
      <c r="AM57" s="254"/>
      <c r="AN57" s="252">
        <f t="shared" ref="AN57:AN59" si="4">AC57</f>
        <v>125000</v>
      </c>
      <c r="AO57" s="254"/>
      <c r="AP57" s="254"/>
      <c r="AQ57" s="254"/>
      <c r="AR57" s="160">
        <v>123284</v>
      </c>
      <c r="AS57" s="160"/>
      <c r="AT57" s="125">
        <f>AR57</f>
        <v>123284</v>
      </c>
      <c r="AU57" s="160">
        <f>AR57-AC57</f>
        <v>-1716</v>
      </c>
      <c r="AV57" s="125">
        <f t="shared" ref="AV57:AV59" si="5">AS57-AH57</f>
        <v>0</v>
      </c>
      <c r="AW57" s="125">
        <f t="shared" ref="AW57:AW59" si="6">AV57+AU57</f>
        <v>-1716</v>
      </c>
      <c r="AX57" s="14"/>
      <c r="AY57" s="15"/>
      <c r="AZ57" s="15"/>
    </row>
    <row r="58" spans="1:64" s="4" customFormat="1" ht="69" customHeight="1">
      <c r="A58" s="146"/>
      <c r="B58" s="147"/>
      <c r="C58" s="148"/>
      <c r="D58" s="205" t="s">
        <v>313</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18"/>
      <c r="AC58" s="252">
        <v>36600</v>
      </c>
      <c r="AD58" s="252"/>
      <c r="AE58" s="252"/>
      <c r="AF58" s="252"/>
      <c r="AG58" s="252"/>
      <c r="AH58" s="254">
        <v>35400</v>
      </c>
      <c r="AI58" s="254"/>
      <c r="AJ58" s="254"/>
      <c r="AK58" s="254"/>
      <c r="AL58" s="254"/>
      <c r="AM58" s="254"/>
      <c r="AN58" s="252">
        <f>AC58+AH58</f>
        <v>72000</v>
      </c>
      <c r="AO58" s="254"/>
      <c r="AP58" s="254"/>
      <c r="AQ58" s="254"/>
      <c r="AR58" s="160">
        <v>26962.400000000001</v>
      </c>
      <c r="AS58" s="160">
        <v>35400</v>
      </c>
      <c r="AT58" s="125">
        <f>AS58+AR58</f>
        <v>62362.400000000001</v>
      </c>
      <c r="AU58" s="160">
        <f t="shared" si="1"/>
        <v>-9637.5999999999985</v>
      </c>
      <c r="AV58" s="125">
        <f t="shared" si="5"/>
        <v>0</v>
      </c>
      <c r="AW58" s="125">
        <f t="shared" si="6"/>
        <v>-9637.5999999999985</v>
      </c>
      <c r="AX58" s="14"/>
      <c r="AY58" s="15"/>
      <c r="AZ58" s="15"/>
    </row>
    <row r="59" spans="1:64" s="4" customFormat="1" ht="69" customHeight="1">
      <c r="A59" s="146"/>
      <c r="B59" s="147"/>
      <c r="C59" s="148"/>
      <c r="D59" s="205" t="s">
        <v>314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18"/>
      <c r="AC59" s="252">
        <v>398950</v>
      </c>
      <c r="AD59" s="252"/>
      <c r="AE59" s="252"/>
      <c r="AF59" s="252"/>
      <c r="AG59" s="252"/>
      <c r="AH59" s="254"/>
      <c r="AI59" s="254"/>
      <c r="AJ59" s="254"/>
      <c r="AK59" s="254"/>
      <c r="AL59" s="254"/>
      <c r="AM59" s="254"/>
      <c r="AN59" s="252">
        <f t="shared" si="4"/>
        <v>398950</v>
      </c>
      <c r="AO59" s="254"/>
      <c r="AP59" s="254"/>
      <c r="AQ59" s="254"/>
      <c r="AR59" s="160">
        <v>394976</v>
      </c>
      <c r="AS59" s="160"/>
      <c r="AT59" s="125">
        <f>AR59</f>
        <v>394976</v>
      </c>
      <c r="AU59" s="160">
        <f t="shared" si="1"/>
        <v>-3974</v>
      </c>
      <c r="AV59" s="125">
        <f t="shared" si="5"/>
        <v>0</v>
      </c>
      <c r="AW59" s="125">
        <f t="shared" si="6"/>
        <v>-3974</v>
      </c>
      <c r="AX59" s="14"/>
      <c r="AY59" s="15"/>
      <c r="AZ59" s="15"/>
    </row>
    <row r="60" spans="1:64" s="4" customFormat="1" ht="19.5" customHeight="1">
      <c r="A60" s="256"/>
      <c r="B60" s="257"/>
      <c r="C60" s="258"/>
      <c r="D60" s="259" t="s">
        <v>46</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8"/>
      <c r="AC60" s="263">
        <f>SUM(AC47:AG55)</f>
        <v>26227002</v>
      </c>
      <c r="AD60" s="263"/>
      <c r="AE60" s="263"/>
      <c r="AF60" s="263"/>
      <c r="AG60" s="263"/>
      <c r="AH60" s="263">
        <f>SUM(AH47:AM55)</f>
        <v>589912.12</v>
      </c>
      <c r="AI60" s="250"/>
      <c r="AJ60" s="250"/>
      <c r="AK60" s="250"/>
      <c r="AL60" s="250"/>
      <c r="AM60" s="250"/>
      <c r="AN60" s="263">
        <f>SUM(AN47:AQ55)</f>
        <v>26816914.120000001</v>
      </c>
      <c r="AO60" s="250"/>
      <c r="AP60" s="250"/>
      <c r="AQ60" s="250"/>
      <c r="AR60" s="159">
        <f>SUM(AR47:AR55)</f>
        <v>25938752.710000001</v>
      </c>
      <c r="AS60" s="159">
        <f>SUM(AS47:AS55)</f>
        <v>584816.12</v>
      </c>
      <c r="AT60" s="159">
        <f>SUM(AT47:AT55)</f>
        <v>26523568.829999998</v>
      </c>
      <c r="AU60" s="159">
        <f>SUM(AU47:AU55)</f>
        <v>-288249.29000000004</v>
      </c>
      <c r="AV60" s="60">
        <f>AS60-AH60</f>
        <v>-5096</v>
      </c>
      <c r="AW60" s="60">
        <f>AU60+AV60</f>
        <v>-293345.29000000004</v>
      </c>
      <c r="AX60" s="255"/>
      <c r="AY60" s="255"/>
      <c r="AZ60" s="255"/>
      <c r="BL60" s="4" t="s">
        <v>15</v>
      </c>
    </row>
    <row r="61" spans="1:64" s="4" customFormat="1" ht="25.5" customHeight="1">
      <c r="A61" s="256"/>
      <c r="B61" s="257"/>
      <c r="C61" s="258"/>
      <c r="D61" s="259"/>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8"/>
      <c r="AC61" s="260">
        <v>26227002</v>
      </c>
      <c r="AD61" s="261"/>
      <c r="AE61" s="261"/>
      <c r="AF61" s="261"/>
      <c r="AG61" s="261"/>
      <c r="AH61" s="261"/>
      <c r="AI61" s="261"/>
      <c r="AJ61" s="261"/>
      <c r="AK61" s="261"/>
      <c r="AL61" s="261"/>
      <c r="AM61" s="261"/>
      <c r="AN61" s="261"/>
      <c r="AO61" s="261"/>
      <c r="AP61" s="261"/>
      <c r="AQ61" s="261"/>
      <c r="AR61" s="39">
        <v>25938752.710000001</v>
      </c>
      <c r="AS61" s="39"/>
      <c r="AT61" s="39"/>
      <c r="AU61" s="39"/>
      <c r="AV61" s="39"/>
      <c r="AW61" s="39"/>
      <c r="AX61" s="262"/>
      <c r="AY61" s="262"/>
      <c r="AZ61" s="262"/>
      <c r="BL61" s="4" t="s">
        <v>15</v>
      </c>
    </row>
    <row r="62" spans="1:64" s="4" customFormat="1" ht="25.5" customHeight="1">
      <c r="A62" s="168"/>
      <c r="B62" s="168"/>
      <c r="C62" s="168"/>
      <c r="D62" s="169"/>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356">
        <f>AC61-AC60</f>
        <v>0</v>
      </c>
      <c r="AD62" s="356"/>
      <c r="AE62" s="356"/>
      <c r="AF62" s="356"/>
      <c r="AG62" s="356"/>
      <c r="AH62" s="171"/>
      <c r="AI62" s="171"/>
      <c r="AJ62" s="171"/>
      <c r="AK62" s="171"/>
      <c r="AL62" s="171"/>
      <c r="AM62" s="171"/>
      <c r="AN62" s="171"/>
      <c r="AO62" s="171"/>
      <c r="AP62" s="171"/>
      <c r="AQ62" s="171"/>
      <c r="AR62" s="171"/>
      <c r="AS62" s="171"/>
      <c r="AT62" s="171"/>
      <c r="AU62" s="171"/>
      <c r="AV62" s="171"/>
      <c r="AW62" s="171"/>
      <c r="AX62" s="156"/>
      <c r="AY62" s="156"/>
      <c r="AZ62" s="156"/>
    </row>
    <row r="63" spans="1:64">
      <c r="AR63" s="165">
        <f>AR61-AR60</f>
        <v>0</v>
      </c>
      <c r="AX63" s="18"/>
      <c r="AY63" s="18"/>
      <c r="AZ63" s="18"/>
    </row>
    <row r="64" spans="1:64" ht="15.75" customHeight="1">
      <c r="A64" s="268" t="s">
        <v>34</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row>
    <row r="65" spans="1:64" ht="15" customHeight="1">
      <c r="A65" s="226" t="s">
        <v>42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5"/>
      <c r="AY65" s="5"/>
      <c r="AZ65" s="5"/>
    </row>
    <row r="66" spans="1:64" ht="15.95" customHeight="1">
      <c r="A66" s="204" t="s">
        <v>23</v>
      </c>
      <c r="B66" s="204"/>
      <c r="C66" s="204"/>
      <c r="D66" s="232" t="s">
        <v>29</v>
      </c>
      <c r="E66" s="216"/>
      <c r="F66" s="216"/>
      <c r="G66" s="216"/>
      <c r="H66" s="216"/>
      <c r="I66" s="216"/>
      <c r="J66" s="216"/>
      <c r="K66" s="216"/>
      <c r="L66" s="216"/>
      <c r="M66" s="216"/>
      <c r="N66" s="216"/>
      <c r="O66" s="216"/>
      <c r="P66" s="216"/>
      <c r="Q66" s="216"/>
      <c r="R66" s="216"/>
      <c r="S66" s="216"/>
      <c r="T66" s="216"/>
      <c r="U66" s="216"/>
      <c r="V66" s="216"/>
      <c r="W66" s="216"/>
      <c r="X66" s="216"/>
      <c r="Y66" s="216"/>
      <c r="Z66" s="216"/>
      <c r="AA66" s="233"/>
      <c r="AB66" s="204" t="s">
        <v>24</v>
      </c>
      <c r="AC66" s="204"/>
      <c r="AD66" s="204"/>
      <c r="AE66" s="204"/>
      <c r="AF66" s="204"/>
      <c r="AG66" s="204"/>
      <c r="AH66" s="204" t="s">
        <v>25</v>
      </c>
      <c r="AI66" s="204"/>
      <c r="AJ66" s="204"/>
      <c r="AK66" s="204"/>
      <c r="AL66" s="204"/>
      <c r="AM66" s="204" t="s">
        <v>22</v>
      </c>
      <c r="AN66" s="204"/>
      <c r="AO66" s="204"/>
      <c r="AP66" s="204"/>
      <c r="AQ66" s="204"/>
      <c r="AR66" s="222" t="s">
        <v>289</v>
      </c>
      <c r="AS66" s="222"/>
      <c r="AT66" s="222"/>
      <c r="AU66" s="222" t="s">
        <v>290</v>
      </c>
      <c r="AV66" s="222"/>
      <c r="AW66" s="222"/>
    </row>
    <row r="67" spans="1:64" ht="53.25" customHeight="1">
      <c r="A67" s="204"/>
      <c r="B67" s="204"/>
      <c r="C67" s="204"/>
      <c r="D67" s="223"/>
      <c r="E67" s="224"/>
      <c r="F67" s="224"/>
      <c r="G67" s="224"/>
      <c r="H67" s="224"/>
      <c r="I67" s="224"/>
      <c r="J67" s="224"/>
      <c r="K67" s="224"/>
      <c r="L67" s="224"/>
      <c r="M67" s="224"/>
      <c r="N67" s="224"/>
      <c r="O67" s="224"/>
      <c r="P67" s="224"/>
      <c r="Q67" s="224"/>
      <c r="R67" s="224"/>
      <c r="S67" s="224"/>
      <c r="T67" s="224"/>
      <c r="U67" s="224"/>
      <c r="V67" s="224"/>
      <c r="W67" s="224"/>
      <c r="X67" s="224"/>
      <c r="Y67" s="224"/>
      <c r="Z67" s="224"/>
      <c r="AA67" s="225"/>
      <c r="AB67" s="204"/>
      <c r="AC67" s="204"/>
      <c r="AD67" s="204"/>
      <c r="AE67" s="204"/>
      <c r="AF67" s="204"/>
      <c r="AG67" s="204"/>
      <c r="AH67" s="204"/>
      <c r="AI67" s="204"/>
      <c r="AJ67" s="204"/>
      <c r="AK67" s="204"/>
      <c r="AL67" s="204"/>
      <c r="AM67" s="204"/>
      <c r="AN67" s="204"/>
      <c r="AO67" s="204"/>
      <c r="AP67" s="204"/>
      <c r="AQ67" s="204"/>
      <c r="AR67" s="158" t="s">
        <v>291</v>
      </c>
      <c r="AS67" s="158" t="s">
        <v>292</v>
      </c>
      <c r="AT67" s="158" t="s">
        <v>293</v>
      </c>
      <c r="AU67" s="158" t="s">
        <v>291</v>
      </c>
      <c r="AV67" s="158" t="s">
        <v>292</v>
      </c>
      <c r="AW67" s="158" t="s">
        <v>293</v>
      </c>
    </row>
    <row r="68" spans="1:64" ht="15.75" customHeight="1">
      <c r="A68" s="204">
        <v>1</v>
      </c>
      <c r="B68" s="204"/>
      <c r="C68" s="204"/>
      <c r="D68" s="264">
        <v>2</v>
      </c>
      <c r="E68" s="265"/>
      <c r="F68" s="265"/>
      <c r="G68" s="265"/>
      <c r="H68" s="265"/>
      <c r="I68" s="265"/>
      <c r="J68" s="265"/>
      <c r="K68" s="265"/>
      <c r="L68" s="265"/>
      <c r="M68" s="265"/>
      <c r="N68" s="265"/>
      <c r="O68" s="265"/>
      <c r="P68" s="265"/>
      <c r="Q68" s="265"/>
      <c r="R68" s="265"/>
      <c r="S68" s="265"/>
      <c r="T68" s="265"/>
      <c r="U68" s="265"/>
      <c r="V68" s="265"/>
      <c r="W68" s="265"/>
      <c r="X68" s="265"/>
      <c r="Y68" s="265"/>
      <c r="Z68" s="265"/>
      <c r="AA68" s="266"/>
      <c r="AB68" s="204">
        <v>3</v>
      </c>
      <c r="AC68" s="204"/>
      <c r="AD68" s="204"/>
      <c r="AE68" s="204"/>
      <c r="AF68" s="204"/>
      <c r="AG68" s="204"/>
      <c r="AH68" s="204">
        <v>4</v>
      </c>
      <c r="AI68" s="204"/>
      <c r="AJ68" s="204"/>
      <c r="AK68" s="204"/>
      <c r="AL68" s="204"/>
      <c r="AM68" s="204">
        <v>5</v>
      </c>
      <c r="AN68" s="204"/>
      <c r="AO68" s="204"/>
      <c r="AP68" s="204"/>
      <c r="AQ68" s="204"/>
      <c r="AR68" s="158">
        <v>6</v>
      </c>
      <c r="AS68" s="158">
        <v>7</v>
      </c>
      <c r="AT68" s="158">
        <v>8</v>
      </c>
      <c r="AU68" s="158">
        <v>9</v>
      </c>
      <c r="AV68" s="158">
        <v>10</v>
      </c>
      <c r="AW68" s="158">
        <v>11</v>
      </c>
    </row>
    <row r="69" spans="1:64" ht="12.75" hidden="1" customHeight="1">
      <c r="A69" s="213" t="s">
        <v>7</v>
      </c>
      <c r="B69" s="213"/>
      <c r="C69" s="213"/>
      <c r="D69" s="214" t="s">
        <v>8</v>
      </c>
      <c r="E69" s="215"/>
      <c r="F69" s="215"/>
      <c r="G69" s="215"/>
      <c r="H69" s="215"/>
      <c r="I69" s="215"/>
      <c r="J69" s="215"/>
      <c r="K69" s="215"/>
      <c r="L69" s="215"/>
      <c r="M69" s="215"/>
      <c r="N69" s="215"/>
      <c r="O69" s="215"/>
      <c r="P69" s="215"/>
      <c r="Q69" s="215"/>
      <c r="R69" s="215"/>
      <c r="S69" s="215"/>
      <c r="T69" s="215"/>
      <c r="U69" s="215"/>
      <c r="V69" s="215"/>
      <c r="W69" s="215"/>
      <c r="X69" s="215"/>
      <c r="Y69" s="215"/>
      <c r="Z69" s="215"/>
      <c r="AA69" s="267"/>
      <c r="AB69" s="47" t="s">
        <v>9</v>
      </c>
      <c r="AC69" s="47"/>
      <c r="AD69" s="47"/>
      <c r="AE69" s="47"/>
      <c r="AF69" s="47"/>
      <c r="AG69" s="47"/>
      <c r="AH69" s="47"/>
      <c r="AI69" s="47"/>
      <c r="AJ69" s="47" t="s">
        <v>10</v>
      </c>
      <c r="AK69" s="47"/>
      <c r="AL69" s="47"/>
      <c r="AM69" s="47"/>
      <c r="AN69" s="47"/>
      <c r="AO69" s="47"/>
      <c r="AP69" s="47"/>
      <c r="AQ69" s="47"/>
      <c r="AR69" s="42"/>
      <c r="AS69" s="43"/>
      <c r="AT69" s="38"/>
      <c r="AU69" s="43"/>
      <c r="AV69" s="43"/>
      <c r="AW69" s="44"/>
      <c r="BL69" s="1" t="s">
        <v>16</v>
      </c>
    </row>
    <row r="70" spans="1:64" ht="37.5" customHeight="1">
      <c r="A70" s="229">
        <v>1</v>
      </c>
      <c r="B70" s="230"/>
      <c r="C70" s="231"/>
      <c r="D70" s="269" t="s">
        <v>315</v>
      </c>
      <c r="E70" s="270"/>
      <c r="F70" s="270"/>
      <c r="G70" s="270"/>
      <c r="H70" s="270"/>
      <c r="I70" s="270"/>
      <c r="J70" s="270"/>
      <c r="K70" s="270"/>
      <c r="L70" s="270"/>
      <c r="M70" s="270"/>
      <c r="N70" s="270"/>
      <c r="O70" s="270"/>
      <c r="P70" s="270"/>
      <c r="Q70" s="270"/>
      <c r="R70" s="270"/>
      <c r="S70" s="270"/>
      <c r="T70" s="270"/>
      <c r="U70" s="270"/>
      <c r="V70" s="270"/>
      <c r="W70" s="270"/>
      <c r="X70" s="270"/>
      <c r="Y70" s="270"/>
      <c r="Z70" s="270"/>
      <c r="AA70" s="271"/>
      <c r="AB70" s="247">
        <v>190854</v>
      </c>
      <c r="AC70" s="247"/>
      <c r="AD70" s="247"/>
      <c r="AE70" s="247"/>
      <c r="AF70" s="247"/>
      <c r="AG70" s="247"/>
      <c r="AH70" s="247"/>
      <c r="AI70" s="247"/>
      <c r="AJ70" s="247"/>
      <c r="AK70" s="247"/>
      <c r="AL70" s="247"/>
      <c r="AM70" s="272">
        <f>AB70+AH70</f>
        <v>190854</v>
      </c>
      <c r="AN70" s="272"/>
      <c r="AO70" s="272"/>
      <c r="AP70" s="272"/>
      <c r="AQ70" s="272"/>
      <c r="AR70" s="56">
        <v>175864.87</v>
      </c>
      <c r="AS70" s="56"/>
      <c r="AT70" s="155">
        <f>AR70+AS70</f>
        <v>175864.87</v>
      </c>
      <c r="AU70" s="56">
        <f>AR70-AB70</f>
        <v>-14989.130000000005</v>
      </c>
      <c r="AV70" s="56">
        <f>AH70-AS70</f>
        <v>0</v>
      </c>
      <c r="AW70" s="56">
        <f>AU70+AV70</f>
        <v>-14989.130000000005</v>
      </c>
    </row>
    <row r="71" spans="1:64" ht="39.75" customHeight="1">
      <c r="A71" s="229">
        <v>2</v>
      </c>
      <c r="B71" s="230"/>
      <c r="C71" s="231"/>
      <c r="D71" s="269" t="s">
        <v>316</v>
      </c>
      <c r="E71" s="270"/>
      <c r="F71" s="270"/>
      <c r="G71" s="270"/>
      <c r="H71" s="270"/>
      <c r="I71" s="270"/>
      <c r="J71" s="270"/>
      <c r="K71" s="270"/>
      <c r="L71" s="270"/>
      <c r="M71" s="270"/>
      <c r="N71" s="270"/>
      <c r="O71" s="270"/>
      <c r="P71" s="270"/>
      <c r="Q71" s="270"/>
      <c r="R71" s="270"/>
      <c r="S71" s="270"/>
      <c r="T71" s="270"/>
      <c r="U71" s="270"/>
      <c r="V71" s="270"/>
      <c r="W71" s="270"/>
      <c r="X71" s="270"/>
      <c r="Y71" s="270"/>
      <c r="Z71" s="270"/>
      <c r="AA71" s="271"/>
      <c r="AB71" s="247">
        <v>790000</v>
      </c>
      <c r="AC71" s="247"/>
      <c r="AD71" s="247"/>
      <c r="AE71" s="247"/>
      <c r="AF71" s="247"/>
      <c r="AG71" s="247"/>
      <c r="AH71" s="247"/>
      <c r="AI71" s="247"/>
      <c r="AJ71" s="247"/>
      <c r="AK71" s="247"/>
      <c r="AL71" s="247"/>
      <c r="AM71" s="272">
        <f t="shared" ref="AM71:AM75" si="7">AB71+AH71</f>
        <v>790000</v>
      </c>
      <c r="AN71" s="272"/>
      <c r="AO71" s="272"/>
      <c r="AP71" s="272"/>
      <c r="AQ71" s="272"/>
      <c r="AR71" s="56">
        <v>712330.84</v>
      </c>
      <c r="AS71" s="56"/>
      <c r="AT71" s="155">
        <f t="shared" ref="AT71:AT75" si="8">AR71+AS71</f>
        <v>712330.84</v>
      </c>
      <c r="AU71" s="56">
        <f t="shared" ref="AU71:AU75" si="9">AR71-AB71</f>
        <v>-77669.160000000033</v>
      </c>
      <c r="AV71" s="56">
        <f t="shared" ref="AV71:AV74" si="10">AH71-AS71</f>
        <v>0</v>
      </c>
      <c r="AW71" s="56">
        <f t="shared" ref="AW71:AW75" si="11">AU71+AV71</f>
        <v>-77669.160000000033</v>
      </c>
    </row>
    <row r="72" spans="1:64" ht="72" customHeight="1">
      <c r="A72" s="229">
        <v>3</v>
      </c>
      <c r="B72" s="230"/>
      <c r="C72" s="231"/>
      <c r="D72" s="269" t="s">
        <v>317</v>
      </c>
      <c r="E72" s="270"/>
      <c r="F72" s="270"/>
      <c r="G72" s="270"/>
      <c r="H72" s="270"/>
      <c r="I72" s="270"/>
      <c r="J72" s="270"/>
      <c r="K72" s="270"/>
      <c r="L72" s="270"/>
      <c r="M72" s="270"/>
      <c r="N72" s="270"/>
      <c r="O72" s="270"/>
      <c r="P72" s="270"/>
      <c r="Q72" s="270"/>
      <c r="R72" s="270"/>
      <c r="S72" s="270"/>
      <c r="T72" s="270"/>
      <c r="U72" s="270"/>
      <c r="V72" s="270"/>
      <c r="W72" s="270"/>
      <c r="X72" s="270"/>
      <c r="Y72" s="270"/>
      <c r="Z72" s="270"/>
      <c r="AA72" s="271"/>
      <c r="AB72" s="247">
        <v>9421285</v>
      </c>
      <c r="AC72" s="247"/>
      <c r="AD72" s="247"/>
      <c r="AE72" s="247"/>
      <c r="AF72" s="247"/>
      <c r="AG72" s="247"/>
      <c r="AH72" s="247"/>
      <c r="AI72" s="247"/>
      <c r="AJ72" s="247"/>
      <c r="AK72" s="247"/>
      <c r="AL72" s="247"/>
      <c r="AM72" s="272">
        <f t="shared" si="7"/>
        <v>9421285</v>
      </c>
      <c r="AN72" s="272"/>
      <c r="AO72" s="272"/>
      <c r="AP72" s="272"/>
      <c r="AQ72" s="272"/>
      <c r="AR72" s="56">
        <v>9375977.1699999999</v>
      </c>
      <c r="AS72" s="56"/>
      <c r="AT72" s="155">
        <f t="shared" si="8"/>
        <v>9375977.1699999999</v>
      </c>
      <c r="AU72" s="56">
        <f t="shared" si="9"/>
        <v>-45307.830000000075</v>
      </c>
      <c r="AV72" s="56">
        <f t="shared" si="10"/>
        <v>0</v>
      </c>
      <c r="AW72" s="56">
        <f t="shared" si="11"/>
        <v>-45307.830000000075</v>
      </c>
    </row>
    <row r="73" spans="1:64" ht="59.25" customHeight="1">
      <c r="A73" s="229">
        <v>4</v>
      </c>
      <c r="B73" s="230"/>
      <c r="C73" s="231"/>
      <c r="D73" s="269" t="s">
        <v>318</v>
      </c>
      <c r="E73" s="270"/>
      <c r="F73" s="270"/>
      <c r="G73" s="270"/>
      <c r="H73" s="270"/>
      <c r="I73" s="270"/>
      <c r="J73" s="270"/>
      <c r="K73" s="270"/>
      <c r="L73" s="270"/>
      <c r="M73" s="270"/>
      <c r="N73" s="270"/>
      <c r="O73" s="270"/>
      <c r="P73" s="270"/>
      <c r="Q73" s="270"/>
      <c r="R73" s="270"/>
      <c r="S73" s="270"/>
      <c r="T73" s="270"/>
      <c r="U73" s="270"/>
      <c r="V73" s="270"/>
      <c r="W73" s="270"/>
      <c r="X73" s="270"/>
      <c r="Y73" s="270"/>
      <c r="Z73" s="270"/>
      <c r="AA73" s="271"/>
      <c r="AB73" s="273">
        <v>199000</v>
      </c>
      <c r="AC73" s="273"/>
      <c r="AD73" s="273"/>
      <c r="AE73" s="273"/>
      <c r="AF73" s="273"/>
      <c r="AG73" s="273"/>
      <c r="AH73" s="273"/>
      <c r="AI73" s="273"/>
      <c r="AJ73" s="273"/>
      <c r="AK73" s="273"/>
      <c r="AL73" s="273"/>
      <c r="AM73" s="274">
        <f t="shared" si="7"/>
        <v>199000</v>
      </c>
      <c r="AN73" s="274"/>
      <c r="AO73" s="274"/>
      <c r="AP73" s="274"/>
      <c r="AQ73" s="274"/>
      <c r="AR73" s="56">
        <v>198341</v>
      </c>
      <c r="AS73" s="56"/>
      <c r="AT73" s="155">
        <f t="shared" si="8"/>
        <v>198341</v>
      </c>
      <c r="AU73" s="56">
        <f t="shared" si="9"/>
        <v>-659</v>
      </c>
      <c r="AV73" s="56">
        <f t="shared" si="10"/>
        <v>0</v>
      </c>
      <c r="AW73" s="56">
        <f t="shared" si="11"/>
        <v>-659</v>
      </c>
    </row>
    <row r="74" spans="1:64" ht="35.25" customHeight="1">
      <c r="A74" s="229">
        <v>5</v>
      </c>
      <c r="B74" s="230"/>
      <c r="C74" s="231"/>
      <c r="D74" s="278" t="s">
        <v>319</v>
      </c>
      <c r="E74" s="279"/>
      <c r="F74" s="279"/>
      <c r="G74" s="279"/>
      <c r="H74" s="279"/>
      <c r="I74" s="279"/>
      <c r="J74" s="279"/>
      <c r="K74" s="279"/>
      <c r="L74" s="279"/>
      <c r="M74" s="279"/>
      <c r="N74" s="279"/>
      <c r="O74" s="279"/>
      <c r="P74" s="279"/>
      <c r="Q74" s="279"/>
      <c r="R74" s="279"/>
      <c r="S74" s="279"/>
      <c r="T74" s="279"/>
      <c r="U74" s="279"/>
      <c r="V74" s="279"/>
      <c r="W74" s="279"/>
      <c r="X74" s="279"/>
      <c r="Y74" s="279"/>
      <c r="Z74" s="279"/>
      <c r="AA74" s="280"/>
      <c r="AB74" s="274">
        <v>720175</v>
      </c>
      <c r="AC74" s="274"/>
      <c r="AD74" s="274"/>
      <c r="AE74" s="274"/>
      <c r="AF74" s="274"/>
      <c r="AG74" s="274"/>
      <c r="AH74" s="274">
        <v>235150</v>
      </c>
      <c r="AI74" s="274"/>
      <c r="AJ74" s="274"/>
      <c r="AK74" s="274"/>
      <c r="AL74" s="274"/>
      <c r="AM74" s="274">
        <f t="shared" si="7"/>
        <v>955325</v>
      </c>
      <c r="AN74" s="274"/>
      <c r="AO74" s="274"/>
      <c r="AP74" s="274"/>
      <c r="AQ74" s="274"/>
      <c r="AR74" s="56">
        <v>704847.4</v>
      </c>
      <c r="AS74" s="56">
        <v>235150</v>
      </c>
      <c r="AT74" s="155">
        <f t="shared" si="8"/>
        <v>939997.4</v>
      </c>
      <c r="AU74" s="56">
        <f>AR74-AB74</f>
        <v>-15327.599999999977</v>
      </c>
      <c r="AV74" s="56">
        <f t="shared" si="10"/>
        <v>0</v>
      </c>
      <c r="AW74" s="56">
        <f t="shared" si="11"/>
        <v>-15327.599999999977</v>
      </c>
    </row>
    <row r="75" spans="1:64" ht="24" customHeight="1">
      <c r="A75" s="229"/>
      <c r="B75" s="230"/>
      <c r="C75" s="231"/>
      <c r="D75" s="259" t="s">
        <v>22</v>
      </c>
      <c r="E75" s="281"/>
      <c r="F75" s="281"/>
      <c r="G75" s="281"/>
      <c r="H75" s="281"/>
      <c r="I75" s="281"/>
      <c r="J75" s="281"/>
      <c r="K75" s="281"/>
      <c r="L75" s="281"/>
      <c r="M75" s="281"/>
      <c r="N75" s="281"/>
      <c r="O75" s="281"/>
      <c r="P75" s="281"/>
      <c r="Q75" s="281"/>
      <c r="R75" s="281"/>
      <c r="S75" s="281"/>
      <c r="T75" s="281"/>
      <c r="U75" s="281"/>
      <c r="V75" s="281"/>
      <c r="W75" s="281"/>
      <c r="X75" s="281"/>
      <c r="Y75" s="281"/>
      <c r="Z75" s="281"/>
      <c r="AA75" s="282"/>
      <c r="AB75" s="263">
        <f>AB73+AB72+AB71+AB70+AB74</f>
        <v>11321314</v>
      </c>
      <c r="AC75" s="263"/>
      <c r="AD75" s="263"/>
      <c r="AE75" s="263"/>
      <c r="AF75" s="263"/>
      <c r="AG75" s="263"/>
      <c r="AH75" s="263">
        <f>SUM(AH74)</f>
        <v>235150</v>
      </c>
      <c r="AI75" s="263"/>
      <c r="AJ75" s="263"/>
      <c r="AK75" s="263"/>
      <c r="AL75" s="263"/>
      <c r="AM75" s="283">
        <f t="shared" si="7"/>
        <v>11556464</v>
      </c>
      <c r="AN75" s="283"/>
      <c r="AO75" s="283"/>
      <c r="AP75" s="283"/>
      <c r="AQ75" s="283"/>
      <c r="AR75" s="46">
        <f>SUM(AR70:AR74)</f>
        <v>11167361.279999999</v>
      </c>
      <c r="AS75" s="46">
        <f>SUM(AS70:AS74)</f>
        <v>235150</v>
      </c>
      <c r="AT75" s="155">
        <f t="shared" si="8"/>
        <v>11402511.279999999</v>
      </c>
      <c r="AU75" s="56">
        <f t="shared" si="9"/>
        <v>-153952.72000000067</v>
      </c>
      <c r="AV75" s="56">
        <f>AH75-AS75</f>
        <v>0</v>
      </c>
      <c r="AW75" s="56">
        <f t="shared" si="11"/>
        <v>-153952.72000000067</v>
      </c>
    </row>
    <row r="77" spans="1:64" ht="15.75" customHeight="1">
      <c r="A77" s="209" t="s">
        <v>35</v>
      </c>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row>
    <row r="78" spans="1:64" ht="57" customHeight="1">
      <c r="A78" s="205" t="s">
        <v>23</v>
      </c>
      <c r="B78" s="206"/>
      <c r="C78" s="206"/>
      <c r="D78" s="206"/>
      <c r="E78" s="206"/>
      <c r="F78" s="218"/>
      <c r="G78" s="205" t="s">
        <v>56</v>
      </c>
      <c r="H78" s="206"/>
      <c r="I78" s="206"/>
      <c r="J78" s="206"/>
      <c r="K78" s="206"/>
      <c r="L78" s="206"/>
      <c r="M78" s="206"/>
      <c r="N78" s="206"/>
      <c r="O78" s="206"/>
      <c r="P78" s="206"/>
      <c r="Q78" s="206"/>
      <c r="R78" s="206"/>
      <c r="S78" s="206"/>
      <c r="T78" s="206"/>
      <c r="U78" s="206"/>
      <c r="V78" s="206"/>
      <c r="W78" s="206"/>
      <c r="X78" s="206"/>
      <c r="Y78" s="218"/>
      <c r="Z78" s="205" t="s">
        <v>4</v>
      </c>
      <c r="AA78" s="206"/>
      <c r="AB78" s="206"/>
      <c r="AC78" s="206"/>
      <c r="AD78" s="218"/>
      <c r="AE78" s="205" t="s">
        <v>3</v>
      </c>
      <c r="AF78" s="206"/>
      <c r="AG78" s="206"/>
      <c r="AH78" s="206"/>
      <c r="AI78" s="206"/>
      <c r="AJ78" s="206"/>
      <c r="AK78" s="206"/>
      <c r="AL78" s="206"/>
      <c r="AM78" s="206"/>
      <c r="AN78" s="218"/>
      <c r="AO78" s="275" t="s">
        <v>294</v>
      </c>
      <c r="AP78" s="276"/>
      <c r="AQ78" s="276"/>
      <c r="AR78" s="276"/>
      <c r="AS78" s="276"/>
      <c r="AT78" s="277"/>
      <c r="AU78" s="222" t="s">
        <v>295</v>
      </c>
      <c r="AV78" s="222"/>
      <c r="AW78" s="222"/>
      <c r="AX78" s="222" t="s">
        <v>290</v>
      </c>
      <c r="AY78" s="222"/>
      <c r="AZ78" s="222"/>
    </row>
    <row r="79" spans="1:64" ht="46.5" customHeight="1">
      <c r="A79" s="205">
        <v>1</v>
      </c>
      <c r="B79" s="206"/>
      <c r="C79" s="206"/>
      <c r="D79" s="206"/>
      <c r="E79" s="206"/>
      <c r="F79" s="218"/>
      <c r="G79" s="205">
        <v>2</v>
      </c>
      <c r="H79" s="206"/>
      <c r="I79" s="206"/>
      <c r="J79" s="206"/>
      <c r="K79" s="206"/>
      <c r="L79" s="206"/>
      <c r="M79" s="206"/>
      <c r="N79" s="206"/>
      <c r="O79" s="206"/>
      <c r="P79" s="206"/>
      <c r="Q79" s="206"/>
      <c r="R79" s="206"/>
      <c r="S79" s="206"/>
      <c r="T79" s="206"/>
      <c r="U79" s="206"/>
      <c r="V79" s="206"/>
      <c r="W79" s="206"/>
      <c r="X79" s="206"/>
      <c r="Y79" s="218"/>
      <c r="Z79" s="205">
        <v>3</v>
      </c>
      <c r="AA79" s="206"/>
      <c r="AB79" s="206"/>
      <c r="AC79" s="206"/>
      <c r="AD79" s="218"/>
      <c r="AE79" s="205">
        <v>4</v>
      </c>
      <c r="AF79" s="206"/>
      <c r="AG79" s="206"/>
      <c r="AH79" s="206"/>
      <c r="AI79" s="206"/>
      <c r="AJ79" s="206"/>
      <c r="AK79" s="206"/>
      <c r="AL79" s="206"/>
      <c r="AM79" s="206"/>
      <c r="AN79" s="218"/>
      <c r="AO79" s="275" t="s">
        <v>291</v>
      </c>
      <c r="AP79" s="276"/>
      <c r="AQ79" s="276"/>
      <c r="AR79" s="277"/>
      <c r="AS79" s="149" t="s">
        <v>292</v>
      </c>
      <c r="AT79" s="149" t="s">
        <v>293</v>
      </c>
      <c r="AU79" s="158" t="s">
        <v>291</v>
      </c>
      <c r="AV79" s="158" t="s">
        <v>292</v>
      </c>
      <c r="AW79" s="158" t="s">
        <v>293</v>
      </c>
      <c r="AX79" s="158" t="s">
        <v>291</v>
      </c>
      <c r="AY79" s="158" t="s">
        <v>292</v>
      </c>
      <c r="AZ79" s="158" t="s">
        <v>293</v>
      </c>
    </row>
    <row r="80" spans="1:64" ht="12.75" hidden="1" customHeight="1">
      <c r="A80" s="229" t="s">
        <v>28</v>
      </c>
      <c r="B80" s="230"/>
      <c r="C80" s="230"/>
      <c r="D80" s="230"/>
      <c r="E80" s="230"/>
      <c r="F80" s="231"/>
      <c r="G80" s="214" t="s">
        <v>8</v>
      </c>
      <c r="H80" s="215"/>
      <c r="I80" s="215"/>
      <c r="J80" s="215"/>
      <c r="K80" s="215"/>
      <c r="L80" s="215"/>
      <c r="M80" s="215"/>
      <c r="N80" s="215"/>
      <c r="O80" s="215"/>
      <c r="P80" s="215"/>
      <c r="Q80" s="215"/>
      <c r="R80" s="215"/>
      <c r="S80" s="215"/>
      <c r="T80" s="215"/>
      <c r="U80" s="215"/>
      <c r="V80" s="215"/>
      <c r="W80" s="215"/>
      <c r="X80" s="215"/>
      <c r="Y80" s="267"/>
      <c r="Z80" s="229" t="s">
        <v>18</v>
      </c>
      <c r="AA80" s="230"/>
      <c r="AB80" s="230"/>
      <c r="AC80" s="230"/>
      <c r="AD80" s="231"/>
      <c r="AE80" s="214" t="s">
        <v>27</v>
      </c>
      <c r="AF80" s="215"/>
      <c r="AG80" s="215"/>
      <c r="AH80" s="215"/>
      <c r="AI80" s="215"/>
      <c r="AJ80" s="215"/>
      <c r="AK80" s="215"/>
      <c r="AL80" s="215"/>
      <c r="AM80" s="215"/>
      <c r="AN80" s="267"/>
      <c r="AO80" s="48" t="s">
        <v>9</v>
      </c>
      <c r="AP80" s="48"/>
      <c r="AQ80" s="48"/>
      <c r="AR80" s="48"/>
      <c r="AS80" s="37" t="s">
        <v>26</v>
      </c>
      <c r="AT80" s="37" t="s">
        <v>11</v>
      </c>
      <c r="AU80" s="158">
        <v>8</v>
      </c>
      <c r="AV80" s="158">
        <v>9</v>
      </c>
      <c r="AW80" s="158">
        <v>10</v>
      </c>
      <c r="AX80" s="158">
        <v>11</v>
      </c>
      <c r="AY80" s="158">
        <v>12</v>
      </c>
      <c r="AZ80" s="158">
        <v>13</v>
      </c>
      <c r="BL80" s="1" t="s">
        <v>17</v>
      </c>
    </row>
    <row r="81" spans="1:52" ht="36" customHeight="1">
      <c r="A81" s="223"/>
      <c r="B81" s="224"/>
      <c r="C81" s="224"/>
      <c r="D81" s="224"/>
      <c r="E81" s="224"/>
      <c r="F81" s="225"/>
      <c r="G81" s="284" t="s">
        <v>71</v>
      </c>
      <c r="H81" s="285"/>
      <c r="I81" s="285"/>
      <c r="J81" s="285"/>
      <c r="K81" s="285"/>
      <c r="L81" s="285"/>
      <c r="M81" s="285"/>
      <c r="N81" s="285"/>
      <c r="O81" s="285"/>
      <c r="P81" s="285"/>
      <c r="Q81" s="285"/>
      <c r="R81" s="285"/>
      <c r="S81" s="285"/>
      <c r="T81" s="285"/>
      <c r="U81" s="285"/>
      <c r="V81" s="285"/>
      <c r="W81" s="285"/>
      <c r="X81" s="285"/>
      <c r="Y81" s="286"/>
      <c r="Z81" s="229"/>
      <c r="AA81" s="230"/>
      <c r="AB81" s="230"/>
      <c r="AC81" s="230"/>
      <c r="AD81" s="231"/>
      <c r="AE81" s="229"/>
      <c r="AF81" s="230"/>
      <c r="AG81" s="230"/>
      <c r="AH81" s="230"/>
      <c r="AI81" s="230"/>
      <c r="AJ81" s="230"/>
      <c r="AK81" s="230"/>
      <c r="AL81" s="230"/>
      <c r="AM81" s="230"/>
      <c r="AN81" s="231"/>
      <c r="AO81" s="287"/>
      <c r="AP81" s="287"/>
      <c r="AQ81" s="287"/>
      <c r="AR81" s="287"/>
      <c r="AS81" s="37"/>
      <c r="AT81" s="37"/>
      <c r="AU81" s="61"/>
      <c r="AV81" s="61"/>
      <c r="AW81" s="61"/>
      <c r="AX81" s="61"/>
      <c r="AY81" s="61"/>
      <c r="AZ81" s="61"/>
    </row>
    <row r="82" spans="1:52" ht="16.5" customHeight="1">
      <c r="A82" s="288" t="s">
        <v>206</v>
      </c>
      <c r="B82" s="289"/>
      <c r="C82" s="289"/>
      <c r="D82" s="289"/>
      <c r="E82" s="289"/>
      <c r="F82" s="290"/>
      <c r="G82" s="291" t="s">
        <v>47</v>
      </c>
      <c r="H82" s="292"/>
      <c r="I82" s="292"/>
      <c r="J82" s="292"/>
      <c r="K82" s="292"/>
      <c r="L82" s="292"/>
      <c r="M82" s="292"/>
      <c r="N82" s="292"/>
      <c r="O82" s="292"/>
      <c r="P82" s="292"/>
      <c r="Q82" s="292"/>
      <c r="R82" s="292"/>
      <c r="S82" s="292"/>
      <c r="T82" s="292"/>
      <c r="U82" s="292"/>
      <c r="V82" s="292"/>
      <c r="W82" s="292"/>
      <c r="X82" s="292"/>
      <c r="Y82" s="293"/>
      <c r="Z82" s="229"/>
      <c r="AA82" s="230"/>
      <c r="AB82" s="230"/>
      <c r="AC82" s="230"/>
      <c r="AD82" s="231"/>
      <c r="AE82" s="229"/>
      <c r="AF82" s="230"/>
      <c r="AG82" s="230"/>
      <c r="AH82" s="230"/>
      <c r="AI82" s="230"/>
      <c r="AJ82" s="230"/>
      <c r="AK82" s="230"/>
      <c r="AL82" s="230"/>
      <c r="AM82" s="230"/>
      <c r="AN82" s="231"/>
      <c r="AO82" s="294"/>
      <c r="AP82" s="294"/>
      <c r="AQ82" s="294"/>
      <c r="AR82" s="294"/>
      <c r="AS82" s="89"/>
      <c r="AT82" s="89"/>
      <c r="AU82" s="68"/>
      <c r="AV82" s="68"/>
      <c r="AW82" s="68"/>
      <c r="AX82" s="68"/>
      <c r="AY82" s="68"/>
      <c r="AZ82" s="68"/>
    </row>
    <row r="83" spans="1:52" ht="33" customHeight="1">
      <c r="A83" s="299" t="s">
        <v>173</v>
      </c>
      <c r="B83" s="300"/>
      <c r="C83" s="300"/>
      <c r="D83" s="300"/>
      <c r="E83" s="300"/>
      <c r="F83" s="301"/>
      <c r="G83" s="302" t="s">
        <v>72</v>
      </c>
      <c r="H83" s="303"/>
      <c r="I83" s="303"/>
      <c r="J83" s="303"/>
      <c r="K83" s="303"/>
      <c r="L83" s="303"/>
      <c r="M83" s="303"/>
      <c r="N83" s="303"/>
      <c r="O83" s="303"/>
      <c r="P83" s="303"/>
      <c r="Q83" s="303"/>
      <c r="R83" s="303"/>
      <c r="S83" s="303"/>
      <c r="T83" s="303"/>
      <c r="U83" s="303"/>
      <c r="V83" s="303"/>
      <c r="W83" s="303"/>
      <c r="X83" s="303"/>
      <c r="Y83" s="304"/>
      <c r="Z83" s="305" t="s">
        <v>73</v>
      </c>
      <c r="AA83" s="306"/>
      <c r="AB83" s="306"/>
      <c r="AC83" s="306"/>
      <c r="AD83" s="307"/>
      <c r="AE83" s="308" t="s">
        <v>321</v>
      </c>
      <c r="AF83" s="309"/>
      <c r="AG83" s="309"/>
      <c r="AH83" s="309"/>
      <c r="AI83" s="309"/>
      <c r="AJ83" s="309"/>
      <c r="AK83" s="309"/>
      <c r="AL83" s="309"/>
      <c r="AM83" s="309"/>
      <c r="AN83" s="310"/>
      <c r="AO83" s="311"/>
      <c r="AP83" s="311"/>
      <c r="AQ83" s="311"/>
      <c r="AR83" s="311"/>
      <c r="AS83" s="33"/>
      <c r="AT83" s="89"/>
      <c r="AU83" s="49"/>
      <c r="AV83" s="49"/>
      <c r="AW83" s="68"/>
      <c r="AX83" s="68"/>
      <c r="AY83" s="68"/>
      <c r="AZ83" s="68"/>
    </row>
    <row r="84" spans="1:52" ht="33.75" customHeight="1">
      <c r="A84" s="299" t="s">
        <v>174</v>
      </c>
      <c r="B84" s="300"/>
      <c r="C84" s="300"/>
      <c r="D84" s="300"/>
      <c r="E84" s="300"/>
      <c r="F84" s="301"/>
      <c r="G84" s="302" t="s">
        <v>74</v>
      </c>
      <c r="H84" s="303"/>
      <c r="I84" s="303"/>
      <c r="J84" s="303"/>
      <c r="K84" s="303"/>
      <c r="L84" s="303"/>
      <c r="M84" s="303"/>
      <c r="N84" s="303"/>
      <c r="O84" s="303"/>
      <c r="P84" s="303"/>
      <c r="Q84" s="303"/>
      <c r="R84" s="303"/>
      <c r="S84" s="303"/>
      <c r="T84" s="303"/>
      <c r="U84" s="303"/>
      <c r="V84" s="303"/>
      <c r="W84" s="303"/>
      <c r="X84" s="303"/>
      <c r="Y84" s="304"/>
      <c r="Z84" s="305" t="s">
        <v>73</v>
      </c>
      <c r="AA84" s="306"/>
      <c r="AB84" s="306"/>
      <c r="AC84" s="306"/>
      <c r="AD84" s="307"/>
      <c r="AE84" s="305" t="s">
        <v>322</v>
      </c>
      <c r="AF84" s="306"/>
      <c r="AG84" s="306"/>
      <c r="AH84" s="306"/>
      <c r="AI84" s="306"/>
      <c r="AJ84" s="306"/>
      <c r="AK84" s="306"/>
      <c r="AL84" s="306"/>
      <c r="AM84" s="306"/>
      <c r="AN84" s="307"/>
      <c r="AO84" s="311"/>
      <c r="AP84" s="311"/>
      <c r="AQ84" s="311"/>
      <c r="AR84" s="311"/>
      <c r="AS84" s="163"/>
      <c r="AT84" s="89"/>
      <c r="AU84" s="49"/>
      <c r="AV84" s="49"/>
      <c r="AW84" s="68"/>
      <c r="AX84" s="68"/>
      <c r="AY84" s="68"/>
      <c r="AZ84" s="68"/>
    </row>
    <row r="85" spans="1:52" ht="18.75" customHeight="1">
      <c r="A85" s="295" t="s">
        <v>304</v>
      </c>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7"/>
    </row>
    <row r="86" spans="1:52" ht="18.75" customHeight="1">
      <c r="A86" s="288" t="s">
        <v>207</v>
      </c>
      <c r="B86" s="289"/>
      <c r="C86" s="289"/>
      <c r="D86" s="289"/>
      <c r="E86" s="289"/>
      <c r="F86" s="290"/>
      <c r="G86" s="291" t="s">
        <v>48</v>
      </c>
      <c r="H86" s="292"/>
      <c r="I86" s="292"/>
      <c r="J86" s="292"/>
      <c r="K86" s="292"/>
      <c r="L86" s="292"/>
      <c r="M86" s="292"/>
      <c r="N86" s="292"/>
      <c r="O86" s="292"/>
      <c r="P86" s="292"/>
      <c r="Q86" s="292"/>
      <c r="R86" s="292"/>
      <c r="S86" s="292"/>
      <c r="T86" s="292"/>
      <c r="U86" s="292"/>
      <c r="V86" s="292"/>
      <c r="W86" s="292"/>
      <c r="X86" s="292"/>
      <c r="Y86" s="293"/>
      <c r="Z86" s="291" t="s">
        <v>51</v>
      </c>
      <c r="AA86" s="292"/>
      <c r="AB86" s="292"/>
      <c r="AC86" s="292"/>
      <c r="AD86" s="293"/>
      <c r="AE86" s="291" t="s">
        <v>51</v>
      </c>
      <c r="AF86" s="292"/>
      <c r="AG86" s="292"/>
      <c r="AH86" s="292"/>
      <c r="AI86" s="292"/>
      <c r="AJ86" s="292"/>
      <c r="AK86" s="292"/>
      <c r="AL86" s="292"/>
      <c r="AM86" s="292"/>
      <c r="AN86" s="293"/>
      <c r="AO86" s="298"/>
      <c r="AP86" s="298"/>
      <c r="AQ86" s="298"/>
      <c r="AR86" s="298"/>
      <c r="AS86" s="33"/>
      <c r="AT86" s="89">
        <f t="shared" ref="AT86:AT151" si="12">AO86+AS86</f>
        <v>0</v>
      </c>
      <c r="AU86" s="90"/>
      <c r="AV86" s="90"/>
      <c r="AW86" s="68">
        <f t="shared" ref="AW86:AW151" si="13">AU86+AV86</f>
        <v>0</v>
      </c>
      <c r="AX86" s="68">
        <f t="shared" ref="AX86:AX151" si="14">AO86-AU86</f>
        <v>0</v>
      </c>
      <c r="AY86" s="68">
        <f t="shared" ref="AY86:AZ152" si="15">AS86-AV86</f>
        <v>0</v>
      </c>
      <c r="AZ86" s="68">
        <f t="shared" si="15"/>
        <v>0</v>
      </c>
    </row>
    <row r="87" spans="1:52" ht="34.5" customHeight="1">
      <c r="A87" s="299" t="s">
        <v>175</v>
      </c>
      <c r="B87" s="300"/>
      <c r="C87" s="300"/>
      <c r="D87" s="300"/>
      <c r="E87" s="300"/>
      <c r="F87" s="301"/>
      <c r="G87" s="302" t="s">
        <v>75</v>
      </c>
      <c r="H87" s="303"/>
      <c r="I87" s="303"/>
      <c r="J87" s="303"/>
      <c r="K87" s="303"/>
      <c r="L87" s="303"/>
      <c r="M87" s="303"/>
      <c r="N87" s="303"/>
      <c r="O87" s="303"/>
      <c r="P87" s="303"/>
      <c r="Q87" s="303"/>
      <c r="R87" s="303"/>
      <c r="S87" s="303"/>
      <c r="T87" s="303"/>
      <c r="U87" s="303"/>
      <c r="V87" s="303"/>
      <c r="W87" s="303"/>
      <c r="X87" s="303"/>
      <c r="Y87" s="304"/>
      <c r="Z87" s="305" t="s">
        <v>49</v>
      </c>
      <c r="AA87" s="306"/>
      <c r="AB87" s="306"/>
      <c r="AC87" s="306"/>
      <c r="AD87" s="307"/>
      <c r="AE87" s="305" t="s">
        <v>76</v>
      </c>
      <c r="AF87" s="306"/>
      <c r="AG87" s="306"/>
      <c r="AH87" s="306"/>
      <c r="AI87" s="306"/>
      <c r="AJ87" s="306"/>
      <c r="AK87" s="306"/>
      <c r="AL87" s="306"/>
      <c r="AM87" s="306"/>
      <c r="AN87" s="307"/>
      <c r="AO87" s="312"/>
      <c r="AP87" s="312"/>
      <c r="AQ87" s="312"/>
      <c r="AR87" s="312"/>
      <c r="AS87" s="163"/>
      <c r="AT87" s="89"/>
      <c r="AU87" s="90"/>
      <c r="AV87" s="90"/>
      <c r="AW87" s="68"/>
      <c r="AX87" s="68"/>
      <c r="AY87" s="68"/>
      <c r="AZ87" s="68"/>
    </row>
    <row r="88" spans="1:52" ht="35.25" customHeight="1">
      <c r="A88" s="299" t="s">
        <v>176</v>
      </c>
      <c r="B88" s="300"/>
      <c r="C88" s="300"/>
      <c r="D88" s="300"/>
      <c r="E88" s="300"/>
      <c r="F88" s="301"/>
      <c r="G88" s="313" t="s">
        <v>170</v>
      </c>
      <c r="H88" s="313"/>
      <c r="I88" s="313"/>
      <c r="J88" s="313"/>
      <c r="K88" s="313"/>
      <c r="L88" s="313"/>
      <c r="M88" s="313"/>
      <c r="N88" s="313"/>
      <c r="O88" s="313"/>
      <c r="P88" s="313"/>
      <c r="Q88" s="313"/>
      <c r="R88" s="313"/>
      <c r="S88" s="313"/>
      <c r="T88" s="313"/>
      <c r="U88" s="313"/>
      <c r="V88" s="313"/>
      <c r="W88" s="313"/>
      <c r="X88" s="313"/>
      <c r="Y88" s="313"/>
      <c r="Z88" s="305" t="s">
        <v>77</v>
      </c>
      <c r="AA88" s="306"/>
      <c r="AB88" s="306"/>
      <c r="AC88" s="306"/>
      <c r="AD88" s="307"/>
      <c r="AE88" s="305" t="s">
        <v>76</v>
      </c>
      <c r="AF88" s="306"/>
      <c r="AG88" s="306"/>
      <c r="AH88" s="306"/>
      <c r="AI88" s="306"/>
      <c r="AJ88" s="306"/>
      <c r="AK88" s="306"/>
      <c r="AL88" s="306"/>
      <c r="AM88" s="306"/>
      <c r="AN88" s="307"/>
      <c r="AO88" s="314"/>
      <c r="AP88" s="314"/>
      <c r="AQ88" s="314"/>
      <c r="AR88" s="314"/>
      <c r="AS88" s="34"/>
      <c r="AT88" s="89"/>
      <c r="AU88" s="49"/>
      <c r="AV88" s="49"/>
      <c r="AW88" s="68"/>
      <c r="AX88" s="68"/>
      <c r="AY88" s="68"/>
      <c r="AZ88" s="68"/>
    </row>
    <row r="89" spans="1:52" ht="21.75" customHeight="1">
      <c r="A89" s="295" t="s">
        <v>299</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7"/>
    </row>
    <row r="90" spans="1:52" ht="18" customHeight="1">
      <c r="A90" s="288" t="s">
        <v>208</v>
      </c>
      <c r="B90" s="289"/>
      <c r="C90" s="289"/>
      <c r="D90" s="289"/>
      <c r="E90" s="289"/>
      <c r="F90" s="290"/>
      <c r="G90" s="291" t="s">
        <v>50</v>
      </c>
      <c r="H90" s="292"/>
      <c r="I90" s="292"/>
      <c r="J90" s="292"/>
      <c r="K90" s="292"/>
      <c r="L90" s="292"/>
      <c r="M90" s="292"/>
      <c r="N90" s="292"/>
      <c r="O90" s="292"/>
      <c r="P90" s="292"/>
      <c r="Q90" s="292"/>
      <c r="R90" s="292"/>
      <c r="S90" s="292"/>
      <c r="T90" s="292"/>
      <c r="U90" s="292"/>
      <c r="V90" s="292"/>
      <c r="W90" s="292"/>
      <c r="X90" s="292"/>
      <c r="Y90" s="293"/>
      <c r="Z90" s="291" t="s">
        <v>51</v>
      </c>
      <c r="AA90" s="292"/>
      <c r="AB90" s="292"/>
      <c r="AC90" s="292"/>
      <c r="AD90" s="293"/>
      <c r="AE90" s="291" t="s">
        <v>51</v>
      </c>
      <c r="AF90" s="292"/>
      <c r="AG90" s="292"/>
      <c r="AH90" s="292"/>
      <c r="AI90" s="292"/>
      <c r="AJ90" s="292"/>
      <c r="AK90" s="292"/>
      <c r="AL90" s="292"/>
      <c r="AM90" s="292"/>
      <c r="AN90" s="293"/>
      <c r="AO90" s="311"/>
      <c r="AP90" s="311"/>
      <c r="AQ90" s="311"/>
      <c r="AR90" s="311"/>
      <c r="AS90" s="33"/>
      <c r="AT90" s="89">
        <f t="shared" si="12"/>
        <v>0</v>
      </c>
      <c r="AU90" s="49"/>
      <c r="AV90" s="49"/>
      <c r="AW90" s="68">
        <f t="shared" si="13"/>
        <v>0</v>
      </c>
      <c r="AX90" s="68">
        <f t="shared" si="14"/>
        <v>0</v>
      </c>
      <c r="AY90" s="68">
        <f t="shared" si="15"/>
        <v>0</v>
      </c>
      <c r="AZ90" s="68">
        <f t="shared" si="15"/>
        <v>0</v>
      </c>
    </row>
    <row r="91" spans="1:52" ht="33.75" customHeight="1">
      <c r="A91" s="299" t="s">
        <v>177</v>
      </c>
      <c r="B91" s="300"/>
      <c r="C91" s="300"/>
      <c r="D91" s="300"/>
      <c r="E91" s="300"/>
      <c r="F91" s="301"/>
      <c r="G91" s="302" t="s">
        <v>78</v>
      </c>
      <c r="H91" s="303"/>
      <c r="I91" s="303"/>
      <c r="J91" s="303"/>
      <c r="K91" s="303"/>
      <c r="L91" s="303"/>
      <c r="M91" s="303"/>
      <c r="N91" s="303"/>
      <c r="O91" s="303"/>
      <c r="P91" s="303"/>
      <c r="Q91" s="303"/>
      <c r="R91" s="303"/>
      <c r="S91" s="303"/>
      <c r="T91" s="303"/>
      <c r="U91" s="303"/>
      <c r="V91" s="303"/>
      <c r="W91" s="303"/>
      <c r="X91" s="303"/>
      <c r="Y91" s="304"/>
      <c r="Z91" s="305" t="s">
        <v>79</v>
      </c>
      <c r="AA91" s="306"/>
      <c r="AB91" s="306"/>
      <c r="AC91" s="306"/>
      <c r="AD91" s="307"/>
      <c r="AE91" s="305" t="s">
        <v>80</v>
      </c>
      <c r="AF91" s="306"/>
      <c r="AG91" s="306"/>
      <c r="AH91" s="306"/>
      <c r="AI91" s="306"/>
      <c r="AJ91" s="306"/>
      <c r="AK91" s="306"/>
      <c r="AL91" s="306"/>
      <c r="AM91" s="306"/>
      <c r="AN91" s="307"/>
      <c r="AO91" s="311"/>
      <c r="AP91" s="311"/>
      <c r="AQ91" s="311"/>
      <c r="AR91" s="311"/>
      <c r="AS91" s="163"/>
      <c r="AT91" s="89"/>
      <c r="AU91" s="49"/>
      <c r="AV91" s="49"/>
      <c r="AW91" s="68"/>
      <c r="AX91" s="68"/>
      <c r="AY91" s="68"/>
      <c r="AZ91" s="68"/>
    </row>
    <row r="92" spans="1:52" ht="37.5" customHeight="1">
      <c r="A92" s="299" t="s">
        <v>178</v>
      </c>
      <c r="B92" s="300"/>
      <c r="C92" s="300"/>
      <c r="D92" s="300"/>
      <c r="E92" s="300"/>
      <c r="F92" s="301"/>
      <c r="G92" s="315" t="s">
        <v>81</v>
      </c>
      <c r="H92" s="316"/>
      <c r="I92" s="316"/>
      <c r="J92" s="316"/>
      <c r="K92" s="316"/>
      <c r="L92" s="316"/>
      <c r="M92" s="316"/>
      <c r="N92" s="316"/>
      <c r="O92" s="316"/>
      <c r="P92" s="316"/>
      <c r="Q92" s="316"/>
      <c r="R92" s="316"/>
      <c r="S92" s="316"/>
      <c r="T92" s="316"/>
      <c r="U92" s="316"/>
      <c r="V92" s="316"/>
      <c r="W92" s="316"/>
      <c r="X92" s="316"/>
      <c r="Y92" s="317"/>
      <c r="Z92" s="305" t="s">
        <v>82</v>
      </c>
      <c r="AA92" s="306"/>
      <c r="AB92" s="306"/>
      <c r="AC92" s="306"/>
      <c r="AD92" s="307"/>
      <c r="AE92" s="305" t="s">
        <v>83</v>
      </c>
      <c r="AF92" s="306"/>
      <c r="AG92" s="306"/>
      <c r="AH92" s="306"/>
      <c r="AI92" s="306"/>
      <c r="AJ92" s="306"/>
      <c r="AK92" s="306"/>
      <c r="AL92" s="306"/>
      <c r="AM92" s="306"/>
      <c r="AN92" s="307"/>
      <c r="AO92" s="311"/>
      <c r="AP92" s="311"/>
      <c r="AQ92" s="311"/>
      <c r="AR92" s="311"/>
      <c r="AS92" s="33"/>
      <c r="AT92" s="89"/>
      <c r="AU92" s="49"/>
      <c r="AV92" s="63"/>
      <c r="AW92" s="68"/>
      <c r="AX92" s="68"/>
      <c r="AY92" s="68"/>
      <c r="AZ92" s="68"/>
    </row>
    <row r="93" spans="1:52" ht="27" customHeight="1">
      <c r="A93" s="295" t="s">
        <v>299</v>
      </c>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7"/>
    </row>
    <row r="94" spans="1:52" ht="18.75" customHeight="1">
      <c r="A94" s="288" t="s">
        <v>209</v>
      </c>
      <c r="B94" s="289"/>
      <c r="C94" s="289"/>
      <c r="D94" s="289"/>
      <c r="E94" s="289"/>
      <c r="F94" s="290"/>
      <c r="G94" s="291" t="s">
        <v>52</v>
      </c>
      <c r="H94" s="292"/>
      <c r="I94" s="292"/>
      <c r="J94" s="292"/>
      <c r="K94" s="292"/>
      <c r="L94" s="292"/>
      <c r="M94" s="292"/>
      <c r="N94" s="292"/>
      <c r="O94" s="292"/>
      <c r="P94" s="292"/>
      <c r="Q94" s="292"/>
      <c r="R94" s="292"/>
      <c r="S94" s="292"/>
      <c r="T94" s="292"/>
      <c r="U94" s="292"/>
      <c r="V94" s="292"/>
      <c r="W94" s="292"/>
      <c r="X94" s="292"/>
      <c r="Y94" s="293"/>
      <c r="Z94" s="305"/>
      <c r="AA94" s="306"/>
      <c r="AB94" s="306"/>
      <c r="AC94" s="306"/>
      <c r="AD94" s="307"/>
      <c r="AE94" s="305"/>
      <c r="AF94" s="306"/>
      <c r="AG94" s="306"/>
      <c r="AH94" s="306"/>
      <c r="AI94" s="306"/>
      <c r="AJ94" s="306"/>
      <c r="AK94" s="306"/>
      <c r="AL94" s="306"/>
      <c r="AM94" s="306"/>
      <c r="AN94" s="307"/>
      <c r="AO94" s="319"/>
      <c r="AP94" s="319"/>
      <c r="AQ94" s="319"/>
      <c r="AR94" s="319"/>
      <c r="AS94" s="33"/>
      <c r="AT94" s="70">
        <f t="shared" si="12"/>
        <v>0</v>
      </c>
      <c r="AU94" s="64"/>
      <c r="AV94" s="64"/>
      <c r="AW94" s="68">
        <f t="shared" si="13"/>
        <v>0</v>
      </c>
      <c r="AX94" s="68">
        <f t="shared" si="14"/>
        <v>0</v>
      </c>
      <c r="AY94" s="68">
        <f t="shared" si="15"/>
        <v>0</v>
      </c>
      <c r="AZ94" s="68">
        <f t="shared" si="15"/>
        <v>0</v>
      </c>
    </row>
    <row r="95" spans="1:52" ht="52.5" customHeight="1">
      <c r="A95" s="299" t="s">
        <v>179</v>
      </c>
      <c r="B95" s="300"/>
      <c r="C95" s="300"/>
      <c r="D95" s="300"/>
      <c r="E95" s="300"/>
      <c r="F95" s="301"/>
      <c r="G95" s="315" t="s">
        <v>84</v>
      </c>
      <c r="H95" s="316"/>
      <c r="I95" s="316"/>
      <c r="J95" s="316"/>
      <c r="K95" s="316"/>
      <c r="L95" s="316"/>
      <c r="M95" s="316"/>
      <c r="N95" s="316"/>
      <c r="O95" s="316"/>
      <c r="P95" s="316"/>
      <c r="Q95" s="316"/>
      <c r="R95" s="316"/>
      <c r="S95" s="316"/>
      <c r="T95" s="316"/>
      <c r="U95" s="316"/>
      <c r="V95" s="316"/>
      <c r="W95" s="316"/>
      <c r="X95" s="316"/>
      <c r="Y95" s="317"/>
      <c r="Z95" s="305" t="s">
        <v>53</v>
      </c>
      <c r="AA95" s="306"/>
      <c r="AB95" s="306"/>
      <c r="AC95" s="306"/>
      <c r="AD95" s="307"/>
      <c r="AE95" s="308" t="s">
        <v>323</v>
      </c>
      <c r="AF95" s="309"/>
      <c r="AG95" s="309"/>
      <c r="AH95" s="309"/>
      <c r="AI95" s="309"/>
      <c r="AJ95" s="309"/>
      <c r="AK95" s="309"/>
      <c r="AL95" s="309"/>
      <c r="AM95" s="309"/>
      <c r="AN95" s="310"/>
      <c r="AO95" s="318"/>
      <c r="AP95" s="318"/>
      <c r="AQ95" s="318"/>
      <c r="AR95" s="318"/>
      <c r="AS95" s="32"/>
      <c r="AT95" s="104"/>
      <c r="AU95" s="58"/>
      <c r="AV95" s="58"/>
      <c r="AW95" s="94"/>
      <c r="AX95" s="106"/>
      <c r="AY95" s="106"/>
      <c r="AZ95" s="106"/>
    </row>
    <row r="96" spans="1:52" ht="23.25" customHeight="1">
      <c r="A96" s="295" t="s">
        <v>299</v>
      </c>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c r="AR96" s="296"/>
      <c r="AS96" s="296"/>
      <c r="AT96" s="296"/>
      <c r="AU96" s="296"/>
      <c r="AV96" s="296"/>
      <c r="AW96" s="296"/>
      <c r="AX96" s="296"/>
      <c r="AY96" s="296"/>
      <c r="AZ96" s="297"/>
    </row>
    <row r="97" spans="1:52" ht="104.25" customHeight="1">
      <c r="A97" s="230">
        <v>2</v>
      </c>
      <c r="B97" s="230"/>
      <c r="C97" s="230"/>
      <c r="D97" s="230"/>
      <c r="E97" s="230"/>
      <c r="F97" s="231"/>
      <c r="G97" s="291" t="s">
        <v>324</v>
      </c>
      <c r="H97" s="227"/>
      <c r="I97" s="227"/>
      <c r="J97" s="227"/>
      <c r="K97" s="227"/>
      <c r="L97" s="227"/>
      <c r="M97" s="227"/>
      <c r="N97" s="227"/>
      <c r="O97" s="227"/>
      <c r="P97" s="227"/>
      <c r="Q97" s="227"/>
      <c r="R97" s="227"/>
      <c r="S97" s="227"/>
      <c r="T97" s="227"/>
      <c r="U97" s="227"/>
      <c r="V97" s="227"/>
      <c r="W97" s="227"/>
      <c r="X97" s="227"/>
      <c r="Y97" s="228"/>
      <c r="Z97" s="229"/>
      <c r="AA97" s="227"/>
      <c r="AB97" s="227"/>
      <c r="AC97" s="227"/>
      <c r="AD97" s="228"/>
      <c r="AE97" s="229"/>
      <c r="AF97" s="230"/>
      <c r="AG97" s="230"/>
      <c r="AH97" s="230"/>
      <c r="AI97" s="230"/>
      <c r="AJ97" s="230"/>
      <c r="AK97" s="230"/>
      <c r="AL97" s="230"/>
      <c r="AM97" s="230"/>
      <c r="AN97" s="231"/>
      <c r="AO97" s="320"/>
      <c r="AP97" s="321"/>
      <c r="AQ97" s="321"/>
      <c r="AR97" s="322"/>
      <c r="AS97" s="37"/>
      <c r="AT97" s="70"/>
      <c r="AU97" s="48"/>
      <c r="AV97" s="48"/>
      <c r="AW97" s="55"/>
      <c r="AX97" s="55"/>
      <c r="AY97" s="55"/>
      <c r="AZ97" s="55"/>
    </row>
    <row r="98" spans="1:52" ht="16.5" customHeight="1">
      <c r="A98" s="288" t="s">
        <v>210</v>
      </c>
      <c r="B98" s="289"/>
      <c r="C98" s="289"/>
      <c r="D98" s="289"/>
      <c r="E98" s="289"/>
      <c r="F98" s="290"/>
      <c r="G98" s="291" t="s">
        <v>47</v>
      </c>
      <c r="H98" s="292"/>
      <c r="I98" s="292"/>
      <c r="J98" s="292"/>
      <c r="K98" s="292"/>
      <c r="L98" s="292"/>
      <c r="M98" s="292"/>
      <c r="N98" s="292"/>
      <c r="O98" s="292"/>
      <c r="P98" s="292"/>
      <c r="Q98" s="292"/>
      <c r="R98" s="292"/>
      <c r="S98" s="292"/>
      <c r="T98" s="292"/>
      <c r="U98" s="292"/>
      <c r="V98" s="292"/>
      <c r="W98" s="292"/>
      <c r="X98" s="292"/>
      <c r="Y98" s="293"/>
      <c r="Z98" s="229"/>
      <c r="AA98" s="230"/>
      <c r="AB98" s="230"/>
      <c r="AC98" s="230"/>
      <c r="AD98" s="231"/>
      <c r="AE98" s="229"/>
      <c r="AF98" s="230"/>
      <c r="AG98" s="230"/>
      <c r="AH98" s="230"/>
      <c r="AI98" s="230"/>
      <c r="AJ98" s="230"/>
      <c r="AK98" s="230"/>
      <c r="AL98" s="230"/>
      <c r="AM98" s="230"/>
      <c r="AN98" s="231"/>
      <c r="AO98" s="311"/>
      <c r="AP98" s="311"/>
      <c r="AQ98" s="311"/>
      <c r="AR98" s="311"/>
      <c r="AS98" s="33"/>
      <c r="AT98" s="89"/>
      <c r="AU98" s="49"/>
      <c r="AV98" s="49"/>
      <c r="AW98" s="68"/>
      <c r="AX98" s="68"/>
      <c r="AY98" s="68"/>
      <c r="AZ98" s="55"/>
    </row>
    <row r="99" spans="1:52" ht="33" customHeight="1">
      <c r="A99" s="299" t="s">
        <v>180</v>
      </c>
      <c r="B99" s="300"/>
      <c r="C99" s="300"/>
      <c r="D99" s="300"/>
      <c r="E99" s="300"/>
      <c r="F99" s="301"/>
      <c r="G99" s="302" t="s">
        <v>85</v>
      </c>
      <c r="H99" s="303"/>
      <c r="I99" s="303"/>
      <c r="J99" s="303"/>
      <c r="K99" s="303"/>
      <c r="L99" s="303"/>
      <c r="M99" s="303"/>
      <c r="N99" s="303"/>
      <c r="O99" s="303"/>
      <c r="P99" s="303"/>
      <c r="Q99" s="303"/>
      <c r="R99" s="303"/>
      <c r="S99" s="303"/>
      <c r="T99" s="303"/>
      <c r="U99" s="303"/>
      <c r="V99" s="303"/>
      <c r="W99" s="303"/>
      <c r="X99" s="303"/>
      <c r="Y99" s="304"/>
      <c r="Z99" s="305" t="s">
        <v>57</v>
      </c>
      <c r="AA99" s="306"/>
      <c r="AB99" s="306"/>
      <c r="AC99" s="306"/>
      <c r="AD99" s="307"/>
      <c r="AE99" s="305" t="s">
        <v>325</v>
      </c>
      <c r="AF99" s="306"/>
      <c r="AG99" s="306"/>
      <c r="AH99" s="306"/>
      <c r="AI99" s="306"/>
      <c r="AJ99" s="306"/>
      <c r="AK99" s="306"/>
      <c r="AL99" s="306"/>
      <c r="AM99" s="306"/>
      <c r="AN99" s="307"/>
      <c r="AO99" s="249">
        <v>1339</v>
      </c>
      <c r="AP99" s="249"/>
      <c r="AQ99" s="249"/>
      <c r="AR99" s="249"/>
      <c r="AS99" s="34"/>
      <c r="AT99" s="161">
        <f t="shared" si="12"/>
        <v>1339</v>
      </c>
      <c r="AU99" s="57">
        <v>1339</v>
      </c>
      <c r="AV99" s="57"/>
      <c r="AW99" s="69">
        <f t="shared" si="13"/>
        <v>1339</v>
      </c>
      <c r="AX99" s="69">
        <f t="shared" si="14"/>
        <v>0</v>
      </c>
      <c r="AY99" s="69">
        <f t="shared" si="15"/>
        <v>0</v>
      </c>
      <c r="AZ99" s="69">
        <f t="shared" si="15"/>
        <v>0</v>
      </c>
    </row>
    <row r="100" spans="1:52" ht="52.5" customHeight="1">
      <c r="A100" s="299" t="s">
        <v>181</v>
      </c>
      <c r="B100" s="300"/>
      <c r="C100" s="300"/>
      <c r="D100" s="300"/>
      <c r="E100" s="300"/>
      <c r="F100" s="301"/>
      <c r="G100" s="302" t="s">
        <v>86</v>
      </c>
      <c r="H100" s="303"/>
      <c r="I100" s="303"/>
      <c r="J100" s="303"/>
      <c r="K100" s="303"/>
      <c r="L100" s="303"/>
      <c r="M100" s="303"/>
      <c r="N100" s="303"/>
      <c r="O100" s="303"/>
      <c r="P100" s="303"/>
      <c r="Q100" s="303"/>
      <c r="R100" s="303"/>
      <c r="S100" s="303"/>
      <c r="T100" s="303"/>
      <c r="U100" s="303"/>
      <c r="V100" s="303"/>
      <c r="W100" s="303"/>
      <c r="X100" s="303"/>
      <c r="Y100" s="304"/>
      <c r="Z100" s="305" t="s">
        <v>57</v>
      </c>
      <c r="AA100" s="306"/>
      <c r="AB100" s="306"/>
      <c r="AC100" s="306"/>
      <c r="AD100" s="307"/>
      <c r="AE100" s="323" t="s">
        <v>326</v>
      </c>
      <c r="AF100" s="324"/>
      <c r="AG100" s="324"/>
      <c r="AH100" s="324"/>
      <c r="AI100" s="324"/>
      <c r="AJ100" s="324"/>
      <c r="AK100" s="324"/>
      <c r="AL100" s="324"/>
      <c r="AM100" s="324"/>
      <c r="AN100" s="325"/>
      <c r="AO100" s="249">
        <f>966.47+276.716-1.716</f>
        <v>1241.4700000000003</v>
      </c>
      <c r="AP100" s="249"/>
      <c r="AQ100" s="249"/>
      <c r="AR100" s="249"/>
      <c r="AS100" s="154">
        <v>201.76</v>
      </c>
      <c r="AT100" s="161">
        <f>AO100+AS100</f>
        <v>1443.2300000000002</v>
      </c>
      <c r="AU100" s="57">
        <f>966.47-30.009+192.89331+0.02</f>
        <v>1129.3743099999999</v>
      </c>
      <c r="AV100" s="57">
        <v>196.66</v>
      </c>
      <c r="AW100" s="69">
        <f t="shared" si="13"/>
        <v>1326.03431</v>
      </c>
      <c r="AX100" s="69">
        <f>AU100-AO100</f>
        <v>-112.09569000000033</v>
      </c>
      <c r="AY100" s="69">
        <f>AV100-AS100</f>
        <v>-5.0999999999999943</v>
      </c>
      <c r="AZ100" s="69">
        <f>AY100+AX100</f>
        <v>-117.19569000000033</v>
      </c>
    </row>
    <row r="101" spans="1:52" ht="33.75" customHeight="1">
      <c r="A101" s="299" t="s">
        <v>182</v>
      </c>
      <c r="B101" s="300"/>
      <c r="C101" s="300"/>
      <c r="D101" s="300"/>
      <c r="E101" s="300"/>
      <c r="F101" s="301"/>
      <c r="G101" s="302" t="s">
        <v>87</v>
      </c>
      <c r="H101" s="303"/>
      <c r="I101" s="303"/>
      <c r="J101" s="303"/>
      <c r="K101" s="303"/>
      <c r="L101" s="303"/>
      <c r="M101" s="303"/>
      <c r="N101" s="303"/>
      <c r="O101" s="303"/>
      <c r="P101" s="303"/>
      <c r="Q101" s="303"/>
      <c r="R101" s="303"/>
      <c r="S101" s="303"/>
      <c r="T101" s="303"/>
      <c r="U101" s="303"/>
      <c r="V101" s="303"/>
      <c r="W101" s="303"/>
      <c r="X101" s="303"/>
      <c r="Y101" s="304"/>
      <c r="Z101" s="305" t="s">
        <v>57</v>
      </c>
      <c r="AA101" s="306"/>
      <c r="AB101" s="306"/>
      <c r="AC101" s="306"/>
      <c r="AD101" s="307"/>
      <c r="AE101" s="305" t="s">
        <v>327</v>
      </c>
      <c r="AF101" s="306"/>
      <c r="AG101" s="306"/>
      <c r="AH101" s="306"/>
      <c r="AI101" s="306"/>
      <c r="AJ101" s="306"/>
      <c r="AK101" s="306"/>
      <c r="AL101" s="306"/>
      <c r="AM101" s="306"/>
      <c r="AN101" s="307"/>
      <c r="AO101" s="249">
        <v>332.9</v>
      </c>
      <c r="AP101" s="249"/>
      <c r="AQ101" s="249"/>
      <c r="AR101" s="249"/>
      <c r="AS101" s="154"/>
      <c r="AT101" s="161">
        <f t="shared" si="12"/>
        <v>332.9</v>
      </c>
      <c r="AU101" s="57">
        <v>332.9</v>
      </c>
      <c r="AV101" s="57"/>
      <c r="AW101" s="69">
        <f t="shared" si="13"/>
        <v>332.9</v>
      </c>
      <c r="AX101" s="69">
        <f t="shared" si="14"/>
        <v>0</v>
      </c>
      <c r="AY101" s="69">
        <f t="shared" si="15"/>
        <v>0</v>
      </c>
      <c r="AZ101" s="69">
        <f t="shared" si="15"/>
        <v>0</v>
      </c>
    </row>
    <row r="102" spans="1:52" ht="20.25" customHeight="1">
      <c r="A102" s="295" t="s">
        <v>389</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7"/>
    </row>
    <row r="103" spans="1:52" ht="18.75" customHeight="1">
      <c r="A103" s="288" t="s">
        <v>211</v>
      </c>
      <c r="B103" s="289"/>
      <c r="C103" s="289"/>
      <c r="D103" s="289"/>
      <c r="E103" s="289"/>
      <c r="F103" s="290"/>
      <c r="G103" s="291" t="s">
        <v>48</v>
      </c>
      <c r="H103" s="292"/>
      <c r="I103" s="292"/>
      <c r="J103" s="292"/>
      <c r="K103" s="292"/>
      <c r="L103" s="292"/>
      <c r="M103" s="292"/>
      <c r="N103" s="292"/>
      <c r="O103" s="292"/>
      <c r="P103" s="292"/>
      <c r="Q103" s="292"/>
      <c r="R103" s="292"/>
      <c r="S103" s="292"/>
      <c r="T103" s="292"/>
      <c r="U103" s="292"/>
      <c r="V103" s="292"/>
      <c r="W103" s="292"/>
      <c r="X103" s="292"/>
      <c r="Y103" s="293"/>
      <c r="Z103" s="291" t="s">
        <v>51</v>
      </c>
      <c r="AA103" s="292"/>
      <c r="AB103" s="292"/>
      <c r="AC103" s="292"/>
      <c r="AD103" s="293"/>
      <c r="AE103" s="291" t="s">
        <v>51</v>
      </c>
      <c r="AF103" s="292"/>
      <c r="AG103" s="292"/>
      <c r="AH103" s="292"/>
      <c r="AI103" s="292"/>
      <c r="AJ103" s="292"/>
      <c r="AK103" s="292"/>
      <c r="AL103" s="292"/>
      <c r="AM103" s="292"/>
      <c r="AN103" s="293"/>
      <c r="AO103" s="298"/>
      <c r="AP103" s="298"/>
      <c r="AQ103" s="298"/>
      <c r="AR103" s="298"/>
      <c r="AS103" s="33"/>
      <c r="AT103" s="89">
        <f t="shared" si="12"/>
        <v>0</v>
      </c>
      <c r="AU103" s="90"/>
      <c r="AV103" s="90"/>
      <c r="AW103" s="68">
        <f t="shared" si="13"/>
        <v>0</v>
      </c>
      <c r="AX103" s="68">
        <f t="shared" si="14"/>
        <v>0</v>
      </c>
      <c r="AY103" s="68">
        <f t="shared" si="15"/>
        <v>0</v>
      </c>
      <c r="AZ103" s="68">
        <f t="shared" si="15"/>
        <v>0</v>
      </c>
    </row>
    <row r="104" spans="1:52" ht="34.5" customHeight="1">
      <c r="A104" s="299" t="s">
        <v>183</v>
      </c>
      <c r="B104" s="300"/>
      <c r="C104" s="300"/>
      <c r="D104" s="300"/>
      <c r="E104" s="300"/>
      <c r="F104" s="301"/>
      <c r="G104" s="302" t="s">
        <v>88</v>
      </c>
      <c r="H104" s="303"/>
      <c r="I104" s="303"/>
      <c r="J104" s="303"/>
      <c r="K104" s="303"/>
      <c r="L104" s="303"/>
      <c r="M104" s="303"/>
      <c r="N104" s="303"/>
      <c r="O104" s="303"/>
      <c r="P104" s="303"/>
      <c r="Q104" s="303"/>
      <c r="R104" s="303"/>
      <c r="S104" s="303"/>
      <c r="T104" s="303"/>
      <c r="U104" s="303"/>
      <c r="V104" s="303"/>
      <c r="W104" s="303"/>
      <c r="X104" s="303"/>
      <c r="Y104" s="304"/>
      <c r="Z104" s="305" t="s">
        <v>49</v>
      </c>
      <c r="AA104" s="306"/>
      <c r="AB104" s="306"/>
      <c r="AC104" s="306"/>
      <c r="AD104" s="307"/>
      <c r="AE104" s="305" t="s">
        <v>89</v>
      </c>
      <c r="AF104" s="306"/>
      <c r="AG104" s="306"/>
      <c r="AH104" s="306"/>
      <c r="AI104" s="306"/>
      <c r="AJ104" s="306"/>
      <c r="AK104" s="306"/>
      <c r="AL104" s="306"/>
      <c r="AM104" s="306"/>
      <c r="AN104" s="307"/>
      <c r="AO104" s="326">
        <v>837</v>
      </c>
      <c r="AP104" s="326"/>
      <c r="AQ104" s="326"/>
      <c r="AR104" s="326"/>
      <c r="AS104" s="92"/>
      <c r="AT104" s="89">
        <f t="shared" si="12"/>
        <v>837</v>
      </c>
      <c r="AU104" s="91">
        <v>837</v>
      </c>
      <c r="AV104" s="91"/>
      <c r="AW104" s="68">
        <f t="shared" si="13"/>
        <v>837</v>
      </c>
      <c r="AX104" s="68">
        <f t="shared" si="14"/>
        <v>0</v>
      </c>
      <c r="AY104" s="68">
        <f t="shared" si="15"/>
        <v>0</v>
      </c>
      <c r="AZ104" s="68">
        <f t="shared" si="15"/>
        <v>0</v>
      </c>
    </row>
    <row r="105" spans="1:52" ht="56.25" customHeight="1">
      <c r="A105" s="299" t="s">
        <v>184</v>
      </c>
      <c r="B105" s="300"/>
      <c r="C105" s="300"/>
      <c r="D105" s="300"/>
      <c r="E105" s="300"/>
      <c r="F105" s="301"/>
      <c r="G105" s="302" t="s">
        <v>90</v>
      </c>
      <c r="H105" s="303"/>
      <c r="I105" s="303"/>
      <c r="J105" s="303"/>
      <c r="K105" s="303"/>
      <c r="L105" s="303"/>
      <c r="M105" s="303"/>
      <c r="N105" s="303"/>
      <c r="O105" s="303"/>
      <c r="P105" s="303"/>
      <c r="Q105" s="303"/>
      <c r="R105" s="303"/>
      <c r="S105" s="303"/>
      <c r="T105" s="303"/>
      <c r="U105" s="303"/>
      <c r="V105" s="303"/>
      <c r="W105" s="303"/>
      <c r="X105" s="303"/>
      <c r="Y105" s="304"/>
      <c r="Z105" s="305" t="s">
        <v>49</v>
      </c>
      <c r="AA105" s="306"/>
      <c r="AB105" s="306"/>
      <c r="AC105" s="306"/>
      <c r="AD105" s="307"/>
      <c r="AE105" s="305" t="s">
        <v>89</v>
      </c>
      <c r="AF105" s="306"/>
      <c r="AG105" s="306"/>
      <c r="AH105" s="306"/>
      <c r="AI105" s="306"/>
      <c r="AJ105" s="306"/>
      <c r="AK105" s="306"/>
      <c r="AL105" s="306"/>
      <c r="AM105" s="306"/>
      <c r="AN105" s="307"/>
      <c r="AO105" s="326">
        <v>86</v>
      </c>
      <c r="AP105" s="326"/>
      <c r="AQ105" s="326"/>
      <c r="AR105" s="326"/>
      <c r="AS105" s="93">
        <v>14</v>
      </c>
      <c r="AT105" s="89">
        <f t="shared" si="12"/>
        <v>100</v>
      </c>
      <c r="AU105" s="91">
        <f>AU100/AU110</f>
        <v>78.319993758668517</v>
      </c>
      <c r="AV105" s="91">
        <v>14</v>
      </c>
      <c r="AW105" s="68">
        <f t="shared" si="13"/>
        <v>92.319993758668517</v>
      </c>
      <c r="AX105" s="68">
        <f>AU105-AO105</f>
        <v>-7.6800062413314834</v>
      </c>
      <c r="AY105" s="68">
        <v>0</v>
      </c>
      <c r="AZ105" s="68">
        <f>AX105</f>
        <v>-7.6800062413314834</v>
      </c>
    </row>
    <row r="106" spans="1:52" ht="35.25" customHeight="1">
      <c r="A106" s="299" t="s">
        <v>185</v>
      </c>
      <c r="B106" s="300"/>
      <c r="C106" s="300"/>
      <c r="D106" s="300"/>
      <c r="E106" s="300"/>
      <c r="F106" s="301"/>
      <c r="G106" s="327" t="s">
        <v>91</v>
      </c>
      <c r="H106" s="327"/>
      <c r="I106" s="327"/>
      <c r="J106" s="327"/>
      <c r="K106" s="327"/>
      <c r="L106" s="327"/>
      <c r="M106" s="327"/>
      <c r="N106" s="327"/>
      <c r="O106" s="327"/>
      <c r="P106" s="327"/>
      <c r="Q106" s="327"/>
      <c r="R106" s="327"/>
      <c r="S106" s="327"/>
      <c r="T106" s="327"/>
      <c r="U106" s="327"/>
      <c r="V106" s="327"/>
      <c r="W106" s="327"/>
      <c r="X106" s="327"/>
      <c r="Y106" s="327"/>
      <c r="Z106" s="305" t="s">
        <v>49</v>
      </c>
      <c r="AA106" s="306"/>
      <c r="AB106" s="306"/>
      <c r="AC106" s="306"/>
      <c r="AD106" s="307"/>
      <c r="AE106" s="305" t="s">
        <v>89</v>
      </c>
      <c r="AF106" s="306"/>
      <c r="AG106" s="306"/>
      <c r="AH106" s="306"/>
      <c r="AI106" s="306"/>
      <c r="AJ106" s="306"/>
      <c r="AK106" s="306"/>
      <c r="AL106" s="306"/>
      <c r="AM106" s="306"/>
      <c r="AN106" s="307"/>
      <c r="AO106" s="314">
        <v>109</v>
      </c>
      <c r="AP106" s="314"/>
      <c r="AQ106" s="314"/>
      <c r="AR106" s="314"/>
      <c r="AS106" s="93"/>
      <c r="AT106" s="89">
        <f t="shared" si="12"/>
        <v>109</v>
      </c>
      <c r="AU106" s="49">
        <v>109</v>
      </c>
      <c r="AV106" s="49"/>
      <c r="AW106" s="68">
        <f t="shared" si="13"/>
        <v>109</v>
      </c>
      <c r="AX106" s="68">
        <f t="shared" si="14"/>
        <v>0</v>
      </c>
      <c r="AY106" s="68">
        <f t="shared" si="15"/>
        <v>0</v>
      </c>
      <c r="AZ106" s="68">
        <f t="shared" si="15"/>
        <v>0</v>
      </c>
    </row>
    <row r="107" spans="1:52" ht="18.75" customHeight="1">
      <c r="A107" s="295" t="s">
        <v>389</v>
      </c>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7"/>
    </row>
    <row r="108" spans="1:52" ht="18" customHeight="1">
      <c r="A108" s="288" t="s">
        <v>212</v>
      </c>
      <c r="B108" s="289"/>
      <c r="C108" s="289"/>
      <c r="D108" s="289"/>
      <c r="E108" s="289"/>
      <c r="F108" s="290"/>
      <c r="G108" s="291" t="s">
        <v>50</v>
      </c>
      <c r="H108" s="292"/>
      <c r="I108" s="292"/>
      <c r="J108" s="292"/>
      <c r="K108" s="292"/>
      <c r="L108" s="292"/>
      <c r="M108" s="292"/>
      <c r="N108" s="292"/>
      <c r="O108" s="292"/>
      <c r="P108" s="292"/>
      <c r="Q108" s="292"/>
      <c r="R108" s="292"/>
      <c r="S108" s="292"/>
      <c r="T108" s="292"/>
      <c r="U108" s="292"/>
      <c r="V108" s="292"/>
      <c r="W108" s="292"/>
      <c r="X108" s="292"/>
      <c r="Y108" s="293"/>
      <c r="Z108" s="291" t="s">
        <v>51</v>
      </c>
      <c r="AA108" s="292"/>
      <c r="AB108" s="292"/>
      <c r="AC108" s="292"/>
      <c r="AD108" s="293"/>
      <c r="AE108" s="291" t="s">
        <v>51</v>
      </c>
      <c r="AF108" s="292"/>
      <c r="AG108" s="292"/>
      <c r="AH108" s="292"/>
      <c r="AI108" s="292"/>
      <c r="AJ108" s="292"/>
      <c r="AK108" s="292"/>
      <c r="AL108" s="292"/>
      <c r="AM108" s="292"/>
      <c r="AN108" s="293"/>
      <c r="AO108" s="311"/>
      <c r="AP108" s="311"/>
      <c r="AQ108" s="311"/>
      <c r="AR108" s="311"/>
      <c r="AS108" s="33"/>
      <c r="AT108" s="70"/>
      <c r="AU108" s="49"/>
      <c r="AV108" s="49"/>
      <c r="AW108" s="55"/>
      <c r="AX108" s="55"/>
      <c r="AY108" s="55"/>
      <c r="AZ108" s="55"/>
    </row>
    <row r="109" spans="1:52" ht="33.75" customHeight="1">
      <c r="A109" s="299" t="s">
        <v>186</v>
      </c>
      <c r="B109" s="300"/>
      <c r="C109" s="300"/>
      <c r="D109" s="300"/>
      <c r="E109" s="300"/>
      <c r="F109" s="301"/>
      <c r="G109" s="302" t="s">
        <v>92</v>
      </c>
      <c r="H109" s="303"/>
      <c r="I109" s="303"/>
      <c r="J109" s="303"/>
      <c r="K109" s="303"/>
      <c r="L109" s="303"/>
      <c r="M109" s="303"/>
      <c r="N109" s="303"/>
      <c r="O109" s="303"/>
      <c r="P109" s="303"/>
      <c r="Q109" s="303"/>
      <c r="R109" s="303"/>
      <c r="S109" s="303"/>
      <c r="T109" s="303"/>
      <c r="U109" s="303"/>
      <c r="V109" s="303"/>
      <c r="W109" s="303"/>
      <c r="X109" s="303"/>
      <c r="Y109" s="304"/>
      <c r="Z109" s="305" t="s">
        <v>79</v>
      </c>
      <c r="AA109" s="306"/>
      <c r="AB109" s="306"/>
      <c r="AC109" s="306"/>
      <c r="AD109" s="307"/>
      <c r="AE109" s="305" t="s">
        <v>93</v>
      </c>
      <c r="AF109" s="306"/>
      <c r="AG109" s="306"/>
      <c r="AH109" s="306"/>
      <c r="AI109" s="306"/>
      <c r="AJ109" s="306"/>
      <c r="AK109" s="306"/>
      <c r="AL109" s="306"/>
      <c r="AM109" s="306"/>
      <c r="AN109" s="307"/>
      <c r="AO109" s="311">
        <v>1.6</v>
      </c>
      <c r="AP109" s="311"/>
      <c r="AQ109" s="311"/>
      <c r="AR109" s="311"/>
      <c r="AS109" s="163"/>
      <c r="AT109" s="89">
        <f t="shared" si="12"/>
        <v>1.6</v>
      </c>
      <c r="AU109" s="49">
        <v>1.6</v>
      </c>
      <c r="AV109" s="49"/>
      <c r="AW109" s="68">
        <f t="shared" si="13"/>
        <v>1.6</v>
      </c>
      <c r="AX109" s="68">
        <f t="shared" si="14"/>
        <v>0</v>
      </c>
      <c r="AY109" s="68">
        <f t="shared" si="15"/>
        <v>0</v>
      </c>
      <c r="AZ109" s="68">
        <f t="shared" si="15"/>
        <v>0</v>
      </c>
    </row>
    <row r="110" spans="1:52" ht="51.75" customHeight="1">
      <c r="A110" s="299" t="s">
        <v>187</v>
      </c>
      <c r="B110" s="300"/>
      <c r="C110" s="300"/>
      <c r="D110" s="300"/>
      <c r="E110" s="300"/>
      <c r="F110" s="301"/>
      <c r="G110" s="302" t="s">
        <v>94</v>
      </c>
      <c r="H110" s="303"/>
      <c r="I110" s="303"/>
      <c r="J110" s="303"/>
      <c r="K110" s="303"/>
      <c r="L110" s="303"/>
      <c r="M110" s="303"/>
      <c r="N110" s="303"/>
      <c r="O110" s="303"/>
      <c r="P110" s="303"/>
      <c r="Q110" s="303"/>
      <c r="R110" s="303"/>
      <c r="S110" s="303"/>
      <c r="T110" s="303"/>
      <c r="U110" s="303"/>
      <c r="V110" s="303"/>
      <c r="W110" s="303"/>
      <c r="X110" s="303"/>
      <c r="Y110" s="304"/>
      <c r="Z110" s="305" t="s">
        <v>79</v>
      </c>
      <c r="AA110" s="306"/>
      <c r="AB110" s="306"/>
      <c r="AC110" s="306"/>
      <c r="AD110" s="307"/>
      <c r="AE110" s="305" t="s">
        <v>95</v>
      </c>
      <c r="AF110" s="306"/>
      <c r="AG110" s="306"/>
      <c r="AH110" s="306"/>
      <c r="AI110" s="306"/>
      <c r="AJ110" s="306"/>
      <c r="AK110" s="306"/>
      <c r="AL110" s="306"/>
      <c r="AM110" s="306"/>
      <c r="AN110" s="307"/>
      <c r="AO110" s="311">
        <v>14.42</v>
      </c>
      <c r="AP110" s="311"/>
      <c r="AQ110" s="311"/>
      <c r="AR110" s="311"/>
      <c r="AS110" s="163">
        <v>14.41</v>
      </c>
      <c r="AT110" s="89">
        <f>AO110+AS110</f>
        <v>28.83</v>
      </c>
      <c r="AU110" s="49">
        <v>14.42</v>
      </c>
      <c r="AV110" s="49">
        <v>14.04</v>
      </c>
      <c r="AW110" s="68">
        <f>AV110+AU110</f>
        <v>28.46</v>
      </c>
      <c r="AX110" s="68">
        <f t="shared" si="14"/>
        <v>0</v>
      </c>
      <c r="AY110" s="68">
        <f>AV110-AS110</f>
        <v>-0.37000000000000099</v>
      </c>
      <c r="AZ110" s="68">
        <f>AY110+AX110</f>
        <v>-0.37000000000000099</v>
      </c>
    </row>
    <row r="111" spans="1:52" ht="37.5" customHeight="1">
      <c r="A111" s="299" t="s">
        <v>188</v>
      </c>
      <c r="B111" s="300"/>
      <c r="C111" s="300"/>
      <c r="D111" s="300"/>
      <c r="E111" s="300"/>
      <c r="F111" s="301"/>
      <c r="G111" s="302" t="s">
        <v>96</v>
      </c>
      <c r="H111" s="303"/>
      <c r="I111" s="303"/>
      <c r="J111" s="303"/>
      <c r="K111" s="303"/>
      <c r="L111" s="303"/>
      <c r="M111" s="303"/>
      <c r="N111" s="303"/>
      <c r="O111" s="303"/>
      <c r="P111" s="303"/>
      <c r="Q111" s="303"/>
      <c r="R111" s="303"/>
      <c r="S111" s="303"/>
      <c r="T111" s="303"/>
      <c r="U111" s="303"/>
      <c r="V111" s="303"/>
      <c r="W111" s="303"/>
      <c r="X111" s="303"/>
      <c r="Y111" s="304"/>
      <c r="Z111" s="305" t="s">
        <v>79</v>
      </c>
      <c r="AA111" s="306"/>
      <c r="AB111" s="306"/>
      <c r="AC111" s="306"/>
      <c r="AD111" s="307"/>
      <c r="AE111" s="305" t="s">
        <v>97</v>
      </c>
      <c r="AF111" s="306"/>
      <c r="AG111" s="306"/>
      <c r="AH111" s="306"/>
      <c r="AI111" s="306"/>
      <c r="AJ111" s="306"/>
      <c r="AK111" s="306"/>
      <c r="AL111" s="306"/>
      <c r="AM111" s="306"/>
      <c r="AN111" s="307"/>
      <c r="AO111" s="311">
        <v>3.05</v>
      </c>
      <c r="AP111" s="311"/>
      <c r="AQ111" s="311"/>
      <c r="AR111" s="311"/>
      <c r="AS111" s="33"/>
      <c r="AT111" s="89">
        <f t="shared" si="12"/>
        <v>3.05</v>
      </c>
      <c r="AU111" s="49">
        <v>3.05</v>
      </c>
      <c r="AV111" s="49"/>
      <c r="AW111" s="68">
        <f t="shared" si="13"/>
        <v>3.05</v>
      </c>
      <c r="AX111" s="68">
        <f t="shared" si="14"/>
        <v>0</v>
      </c>
      <c r="AY111" s="68">
        <f t="shared" si="15"/>
        <v>0</v>
      </c>
      <c r="AZ111" s="68">
        <f t="shared" si="15"/>
        <v>0</v>
      </c>
    </row>
    <row r="112" spans="1:52" ht="37.5" customHeight="1">
      <c r="A112" s="295" t="s">
        <v>389</v>
      </c>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7"/>
    </row>
    <row r="113" spans="1:52" ht="18.75" customHeight="1">
      <c r="A113" s="288" t="s">
        <v>213</v>
      </c>
      <c r="B113" s="289"/>
      <c r="C113" s="289"/>
      <c r="D113" s="289"/>
      <c r="E113" s="289"/>
      <c r="F113" s="290"/>
      <c r="G113" s="291" t="s">
        <v>52</v>
      </c>
      <c r="H113" s="292"/>
      <c r="I113" s="292"/>
      <c r="J113" s="292"/>
      <c r="K113" s="292"/>
      <c r="L113" s="292"/>
      <c r="M113" s="292"/>
      <c r="N113" s="292"/>
      <c r="O113" s="292"/>
      <c r="P113" s="292"/>
      <c r="Q113" s="292"/>
      <c r="R113" s="292"/>
      <c r="S113" s="292"/>
      <c r="T113" s="292"/>
      <c r="U113" s="292"/>
      <c r="V113" s="292"/>
      <c r="W113" s="292"/>
      <c r="X113" s="292"/>
      <c r="Y113" s="293"/>
      <c r="Z113" s="305"/>
      <c r="AA113" s="306"/>
      <c r="AB113" s="306"/>
      <c r="AC113" s="306"/>
      <c r="AD113" s="307"/>
      <c r="AE113" s="305"/>
      <c r="AF113" s="306"/>
      <c r="AG113" s="306"/>
      <c r="AH113" s="306"/>
      <c r="AI113" s="306"/>
      <c r="AJ113" s="306"/>
      <c r="AK113" s="306"/>
      <c r="AL113" s="306"/>
      <c r="AM113" s="306"/>
      <c r="AN113" s="307"/>
      <c r="AO113" s="319"/>
      <c r="AP113" s="319"/>
      <c r="AQ113" s="319"/>
      <c r="AR113" s="319"/>
      <c r="AS113" s="33"/>
      <c r="AT113" s="70"/>
      <c r="AU113" s="64"/>
      <c r="AV113" s="64"/>
      <c r="AW113" s="55"/>
      <c r="AX113" s="55"/>
      <c r="AY113" s="55"/>
      <c r="AZ113" s="55"/>
    </row>
    <row r="114" spans="1:52" ht="52.5" customHeight="1">
      <c r="A114" s="299" t="s">
        <v>190</v>
      </c>
      <c r="B114" s="300"/>
      <c r="C114" s="300"/>
      <c r="D114" s="300"/>
      <c r="E114" s="300"/>
      <c r="F114" s="301"/>
      <c r="G114" s="302" t="s">
        <v>58</v>
      </c>
      <c r="H114" s="303"/>
      <c r="I114" s="303"/>
      <c r="J114" s="303"/>
      <c r="K114" s="303"/>
      <c r="L114" s="303"/>
      <c r="M114" s="303"/>
      <c r="N114" s="303"/>
      <c r="O114" s="303"/>
      <c r="P114" s="303"/>
      <c r="Q114" s="303"/>
      <c r="R114" s="303"/>
      <c r="S114" s="303"/>
      <c r="T114" s="303"/>
      <c r="U114" s="303"/>
      <c r="V114" s="303"/>
      <c r="W114" s="303"/>
      <c r="X114" s="303"/>
      <c r="Y114" s="304"/>
      <c r="Z114" s="305" t="s">
        <v>53</v>
      </c>
      <c r="AA114" s="306"/>
      <c r="AB114" s="306"/>
      <c r="AC114" s="306"/>
      <c r="AD114" s="307"/>
      <c r="AE114" s="308" t="s">
        <v>98</v>
      </c>
      <c r="AF114" s="227"/>
      <c r="AG114" s="227"/>
      <c r="AH114" s="227"/>
      <c r="AI114" s="227"/>
      <c r="AJ114" s="227"/>
      <c r="AK114" s="227"/>
      <c r="AL114" s="227"/>
      <c r="AM114" s="227"/>
      <c r="AN114" s="228"/>
      <c r="AO114" s="318">
        <v>1</v>
      </c>
      <c r="AP114" s="318"/>
      <c r="AQ114" s="318"/>
      <c r="AR114" s="318"/>
      <c r="AS114" s="164">
        <v>1</v>
      </c>
      <c r="AT114" s="164">
        <v>1</v>
      </c>
      <c r="AU114" s="164">
        <v>0.89</v>
      </c>
      <c r="AV114" s="164">
        <v>0.99</v>
      </c>
      <c r="AW114" s="106">
        <v>0.99</v>
      </c>
      <c r="AX114" s="106">
        <f>AU114-AO114</f>
        <v>-0.10999999999999999</v>
      </c>
      <c r="AY114" s="106">
        <v>0.01</v>
      </c>
      <c r="AZ114" s="106">
        <v>0.02</v>
      </c>
    </row>
    <row r="115" spans="1:52" ht="22.5" customHeight="1">
      <c r="A115" s="295" t="s">
        <v>299</v>
      </c>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7"/>
    </row>
    <row r="116" spans="1:52" ht="104.25" customHeight="1">
      <c r="A116" s="288" t="s">
        <v>191</v>
      </c>
      <c r="B116" s="289"/>
      <c r="C116" s="289"/>
      <c r="D116" s="289"/>
      <c r="E116" s="289"/>
      <c r="F116" s="290"/>
      <c r="G116" s="328" t="s">
        <v>330</v>
      </c>
      <c r="H116" s="329"/>
      <c r="I116" s="329"/>
      <c r="J116" s="329"/>
      <c r="K116" s="329"/>
      <c r="L116" s="329"/>
      <c r="M116" s="329"/>
      <c r="N116" s="329"/>
      <c r="O116" s="329"/>
      <c r="P116" s="329"/>
      <c r="Q116" s="329"/>
      <c r="R116" s="329"/>
      <c r="S116" s="329"/>
      <c r="T116" s="329"/>
      <c r="U116" s="329"/>
      <c r="V116" s="329"/>
      <c r="W116" s="329"/>
      <c r="X116" s="329"/>
      <c r="Y116" s="329"/>
      <c r="Z116" s="204"/>
      <c r="AA116" s="204"/>
      <c r="AB116" s="204"/>
      <c r="AC116" s="204"/>
      <c r="AD116" s="204"/>
      <c r="AE116" s="206"/>
      <c r="AF116" s="206"/>
      <c r="AG116" s="206"/>
      <c r="AH116" s="206"/>
      <c r="AI116" s="206"/>
      <c r="AJ116" s="206"/>
      <c r="AK116" s="206"/>
      <c r="AL116" s="206"/>
      <c r="AM116" s="206"/>
      <c r="AN116" s="218"/>
      <c r="AO116" s="330"/>
      <c r="AP116" s="331"/>
      <c r="AQ116" s="331"/>
      <c r="AR116" s="332"/>
      <c r="AS116" s="164"/>
      <c r="AT116" s="70">
        <f t="shared" si="12"/>
        <v>0</v>
      </c>
      <c r="AU116" s="58"/>
      <c r="AV116" s="58"/>
      <c r="AW116" s="55">
        <f t="shared" si="13"/>
        <v>0</v>
      </c>
      <c r="AX116" s="55">
        <f t="shared" si="14"/>
        <v>0</v>
      </c>
      <c r="AY116" s="55">
        <f t="shared" si="15"/>
        <v>0</v>
      </c>
      <c r="AZ116" s="55">
        <f t="shared" si="15"/>
        <v>0</v>
      </c>
    </row>
    <row r="117" spans="1:52" ht="16.5" customHeight="1">
      <c r="A117" s="288" t="s">
        <v>205</v>
      </c>
      <c r="B117" s="289"/>
      <c r="C117" s="289"/>
      <c r="D117" s="289"/>
      <c r="E117" s="289"/>
      <c r="F117" s="290"/>
      <c r="G117" s="291" t="s">
        <v>47</v>
      </c>
      <c r="H117" s="292"/>
      <c r="I117" s="292"/>
      <c r="J117" s="292"/>
      <c r="K117" s="292"/>
      <c r="L117" s="292"/>
      <c r="M117" s="292"/>
      <c r="N117" s="292"/>
      <c r="O117" s="292"/>
      <c r="P117" s="292"/>
      <c r="Q117" s="292"/>
      <c r="R117" s="292"/>
      <c r="S117" s="292"/>
      <c r="T117" s="292"/>
      <c r="U117" s="292"/>
      <c r="V117" s="292"/>
      <c r="W117" s="292"/>
      <c r="X117" s="292"/>
      <c r="Y117" s="293"/>
      <c r="Z117" s="229"/>
      <c r="AA117" s="230"/>
      <c r="AB117" s="230"/>
      <c r="AC117" s="230"/>
      <c r="AD117" s="231"/>
      <c r="AE117" s="229"/>
      <c r="AF117" s="230"/>
      <c r="AG117" s="230"/>
      <c r="AH117" s="230"/>
      <c r="AI117" s="230"/>
      <c r="AJ117" s="230"/>
      <c r="AK117" s="230"/>
      <c r="AL117" s="230"/>
      <c r="AM117" s="230"/>
      <c r="AN117" s="231"/>
      <c r="AO117" s="333">
        <f>AO118+AO119+AO120</f>
        <v>2067.4</v>
      </c>
      <c r="AP117" s="333"/>
      <c r="AQ117" s="333"/>
      <c r="AR117" s="333"/>
      <c r="AS117" s="33">
        <f>AS120</f>
        <v>18</v>
      </c>
      <c r="AT117" s="89">
        <f t="shared" si="12"/>
        <v>2085.4</v>
      </c>
      <c r="AU117" s="67">
        <f>AU118+AU119+AU120</f>
        <v>2067.4</v>
      </c>
      <c r="AV117" s="67">
        <f>AV120</f>
        <v>18</v>
      </c>
      <c r="AW117" s="68">
        <f t="shared" si="13"/>
        <v>2085.4</v>
      </c>
      <c r="AX117" s="68">
        <f t="shared" si="14"/>
        <v>0</v>
      </c>
      <c r="AY117" s="68">
        <f>AV117-AS117</f>
        <v>0</v>
      </c>
      <c r="AZ117" s="68">
        <f>AW117-AT117</f>
        <v>0</v>
      </c>
    </row>
    <row r="118" spans="1:52" ht="33.75" customHeight="1">
      <c r="A118" s="299" t="s">
        <v>192</v>
      </c>
      <c r="B118" s="300"/>
      <c r="C118" s="300"/>
      <c r="D118" s="300"/>
      <c r="E118" s="300"/>
      <c r="F118" s="301"/>
      <c r="G118" s="302" t="s">
        <v>286</v>
      </c>
      <c r="H118" s="303"/>
      <c r="I118" s="303"/>
      <c r="J118" s="303"/>
      <c r="K118" s="303"/>
      <c r="L118" s="303"/>
      <c r="M118" s="303"/>
      <c r="N118" s="303"/>
      <c r="O118" s="303"/>
      <c r="P118" s="303"/>
      <c r="Q118" s="303"/>
      <c r="R118" s="303"/>
      <c r="S118" s="303"/>
      <c r="T118" s="303"/>
      <c r="U118" s="303"/>
      <c r="V118" s="303"/>
      <c r="W118" s="303"/>
      <c r="X118" s="303"/>
      <c r="Y118" s="304"/>
      <c r="Z118" s="305" t="s">
        <v>57</v>
      </c>
      <c r="AA118" s="306"/>
      <c r="AB118" s="306"/>
      <c r="AC118" s="306"/>
      <c r="AD118" s="307"/>
      <c r="AE118" s="308" t="s">
        <v>328</v>
      </c>
      <c r="AF118" s="309"/>
      <c r="AG118" s="309"/>
      <c r="AH118" s="309"/>
      <c r="AI118" s="309"/>
      <c r="AJ118" s="309"/>
      <c r="AK118" s="309"/>
      <c r="AL118" s="309"/>
      <c r="AM118" s="309"/>
      <c r="AN118" s="310"/>
      <c r="AO118" s="311">
        <v>1112</v>
      </c>
      <c r="AP118" s="311"/>
      <c r="AQ118" s="311"/>
      <c r="AR118" s="311"/>
      <c r="AS118" s="33"/>
      <c r="AT118" s="89">
        <f t="shared" si="12"/>
        <v>1112</v>
      </c>
      <c r="AU118" s="49">
        <v>1112</v>
      </c>
      <c r="AV118" s="49"/>
      <c r="AW118" s="68">
        <f t="shared" si="13"/>
        <v>1112</v>
      </c>
      <c r="AX118" s="68">
        <f t="shared" si="14"/>
        <v>0</v>
      </c>
      <c r="AY118" s="68">
        <f>AV118-AS118</f>
        <v>0</v>
      </c>
      <c r="AZ118" s="68">
        <f>AW118-AT118</f>
        <v>0</v>
      </c>
    </row>
    <row r="119" spans="1:52" ht="31.5" customHeight="1">
      <c r="A119" s="299" t="s">
        <v>193</v>
      </c>
      <c r="B119" s="300"/>
      <c r="C119" s="300"/>
      <c r="D119" s="300"/>
      <c r="E119" s="300"/>
      <c r="F119" s="301"/>
      <c r="G119" s="302" t="s">
        <v>331</v>
      </c>
      <c r="H119" s="303"/>
      <c r="I119" s="303"/>
      <c r="J119" s="303"/>
      <c r="K119" s="303"/>
      <c r="L119" s="303"/>
      <c r="M119" s="303"/>
      <c r="N119" s="303"/>
      <c r="O119" s="303"/>
      <c r="P119" s="303"/>
      <c r="Q119" s="303"/>
      <c r="R119" s="303"/>
      <c r="S119" s="303"/>
      <c r="T119" s="303"/>
      <c r="U119" s="303"/>
      <c r="V119" s="303"/>
      <c r="W119" s="303"/>
      <c r="X119" s="303"/>
      <c r="Y119" s="304"/>
      <c r="Z119" s="305" t="s">
        <v>57</v>
      </c>
      <c r="AA119" s="306"/>
      <c r="AB119" s="306"/>
      <c r="AC119" s="306"/>
      <c r="AD119" s="307"/>
      <c r="AE119" s="308" t="s">
        <v>329</v>
      </c>
      <c r="AF119" s="309"/>
      <c r="AG119" s="309"/>
      <c r="AH119" s="309"/>
      <c r="AI119" s="309"/>
      <c r="AJ119" s="309"/>
      <c r="AK119" s="309"/>
      <c r="AL119" s="309"/>
      <c r="AM119" s="309"/>
      <c r="AN119" s="310"/>
      <c r="AO119" s="311">
        <v>916.4</v>
      </c>
      <c r="AP119" s="311"/>
      <c r="AQ119" s="311"/>
      <c r="AR119" s="311"/>
      <c r="AS119" s="163"/>
      <c r="AT119" s="89">
        <f t="shared" si="12"/>
        <v>916.4</v>
      </c>
      <c r="AU119" s="49">
        <v>916.4</v>
      </c>
      <c r="AV119" s="49"/>
      <c r="AW119" s="68">
        <f t="shared" si="13"/>
        <v>916.4</v>
      </c>
      <c r="AX119" s="68">
        <f t="shared" si="14"/>
        <v>0</v>
      </c>
      <c r="AY119" s="68">
        <f t="shared" si="15"/>
        <v>0</v>
      </c>
      <c r="AZ119" s="68">
        <f t="shared" si="15"/>
        <v>0</v>
      </c>
    </row>
    <row r="120" spans="1:52" ht="31.5" customHeight="1">
      <c r="A120" s="299" t="s">
        <v>194</v>
      </c>
      <c r="B120" s="300"/>
      <c r="C120" s="300"/>
      <c r="D120" s="300"/>
      <c r="E120" s="300"/>
      <c r="F120" s="301"/>
      <c r="G120" s="302" t="s">
        <v>332</v>
      </c>
      <c r="H120" s="303"/>
      <c r="I120" s="303"/>
      <c r="J120" s="303"/>
      <c r="K120" s="303"/>
      <c r="L120" s="303"/>
      <c r="M120" s="303"/>
      <c r="N120" s="303"/>
      <c r="O120" s="303"/>
      <c r="P120" s="303"/>
      <c r="Q120" s="303"/>
      <c r="R120" s="303"/>
      <c r="S120" s="303"/>
      <c r="T120" s="303"/>
      <c r="U120" s="303"/>
      <c r="V120" s="303"/>
      <c r="W120" s="303"/>
      <c r="X120" s="303"/>
      <c r="Y120" s="304"/>
      <c r="Z120" s="305" t="s">
        <v>57</v>
      </c>
      <c r="AA120" s="306"/>
      <c r="AB120" s="306"/>
      <c r="AC120" s="306"/>
      <c r="AD120" s="307"/>
      <c r="AE120" s="308" t="s">
        <v>329</v>
      </c>
      <c r="AF120" s="309"/>
      <c r="AG120" s="309"/>
      <c r="AH120" s="309"/>
      <c r="AI120" s="309"/>
      <c r="AJ120" s="309"/>
      <c r="AK120" s="309"/>
      <c r="AL120" s="309"/>
      <c r="AM120" s="309"/>
      <c r="AN120" s="310"/>
      <c r="AO120" s="311">
        <v>39</v>
      </c>
      <c r="AP120" s="311"/>
      <c r="AQ120" s="311"/>
      <c r="AR120" s="311"/>
      <c r="AS120" s="163">
        <v>18</v>
      </c>
      <c r="AT120" s="89">
        <f t="shared" si="12"/>
        <v>57</v>
      </c>
      <c r="AU120" s="49">
        <v>39</v>
      </c>
      <c r="AV120" s="49">
        <v>18</v>
      </c>
      <c r="AW120" s="68">
        <f t="shared" si="13"/>
        <v>57</v>
      </c>
      <c r="AX120" s="68">
        <f t="shared" si="14"/>
        <v>0</v>
      </c>
      <c r="AY120" s="68">
        <f t="shared" si="15"/>
        <v>0</v>
      </c>
      <c r="AZ120" s="68">
        <f t="shared" si="15"/>
        <v>0</v>
      </c>
    </row>
    <row r="121" spans="1:52" ht="23.25" customHeight="1">
      <c r="A121" s="295" t="s">
        <v>299</v>
      </c>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7"/>
    </row>
    <row r="122" spans="1:52" ht="18.75" customHeight="1">
      <c r="A122" s="288" t="s">
        <v>204</v>
      </c>
      <c r="B122" s="289"/>
      <c r="C122" s="289"/>
      <c r="D122" s="289"/>
      <c r="E122" s="289"/>
      <c r="F122" s="290"/>
      <c r="G122" s="291" t="s">
        <v>48</v>
      </c>
      <c r="H122" s="292"/>
      <c r="I122" s="292"/>
      <c r="J122" s="292"/>
      <c r="K122" s="292"/>
      <c r="L122" s="292"/>
      <c r="M122" s="292"/>
      <c r="N122" s="292"/>
      <c r="O122" s="292"/>
      <c r="P122" s="292"/>
      <c r="Q122" s="292"/>
      <c r="R122" s="292"/>
      <c r="S122" s="292"/>
      <c r="T122" s="292"/>
      <c r="U122" s="292"/>
      <c r="V122" s="292"/>
      <c r="W122" s="292"/>
      <c r="X122" s="292"/>
      <c r="Y122" s="293"/>
      <c r="Z122" s="291" t="s">
        <v>51</v>
      </c>
      <c r="AA122" s="292"/>
      <c r="AB122" s="292"/>
      <c r="AC122" s="292"/>
      <c r="AD122" s="293"/>
      <c r="AE122" s="291" t="s">
        <v>51</v>
      </c>
      <c r="AF122" s="292"/>
      <c r="AG122" s="292"/>
      <c r="AH122" s="292"/>
      <c r="AI122" s="292"/>
      <c r="AJ122" s="292"/>
      <c r="AK122" s="292"/>
      <c r="AL122" s="292"/>
      <c r="AM122" s="292"/>
      <c r="AN122" s="293"/>
      <c r="AO122" s="334"/>
      <c r="AP122" s="335"/>
      <c r="AQ122" s="335"/>
      <c r="AR122" s="336"/>
      <c r="AS122" s="33"/>
      <c r="AT122" s="70"/>
      <c r="AU122" s="62"/>
      <c r="AV122" s="62"/>
      <c r="AW122" s="55"/>
      <c r="AX122" s="55"/>
      <c r="AY122" s="55"/>
      <c r="AZ122" s="55"/>
    </row>
    <row r="123" spans="1:52" ht="25.5" customHeight="1">
      <c r="A123" s="299" t="s">
        <v>195</v>
      </c>
      <c r="B123" s="300"/>
      <c r="C123" s="300"/>
      <c r="D123" s="300"/>
      <c r="E123" s="300"/>
      <c r="F123" s="301"/>
      <c r="G123" s="302" t="s">
        <v>99</v>
      </c>
      <c r="H123" s="303"/>
      <c r="I123" s="303"/>
      <c r="J123" s="303"/>
      <c r="K123" s="303"/>
      <c r="L123" s="303"/>
      <c r="M123" s="303"/>
      <c r="N123" s="303"/>
      <c r="O123" s="303"/>
      <c r="P123" s="303"/>
      <c r="Q123" s="303"/>
      <c r="R123" s="303"/>
      <c r="S123" s="303"/>
      <c r="T123" s="303"/>
      <c r="U123" s="303"/>
      <c r="V123" s="303"/>
      <c r="W123" s="303"/>
      <c r="X123" s="303"/>
      <c r="Y123" s="304"/>
      <c r="Z123" s="305" t="s">
        <v>49</v>
      </c>
      <c r="AA123" s="306"/>
      <c r="AB123" s="306"/>
      <c r="AC123" s="306"/>
      <c r="AD123" s="307"/>
      <c r="AE123" s="305" t="s">
        <v>89</v>
      </c>
      <c r="AF123" s="306"/>
      <c r="AG123" s="306"/>
      <c r="AH123" s="306"/>
      <c r="AI123" s="306"/>
      <c r="AJ123" s="306"/>
      <c r="AK123" s="306"/>
      <c r="AL123" s="306"/>
      <c r="AM123" s="306"/>
      <c r="AN123" s="307"/>
      <c r="AO123" s="337">
        <v>143</v>
      </c>
      <c r="AP123" s="337"/>
      <c r="AQ123" s="337"/>
      <c r="AR123" s="337"/>
      <c r="AS123" s="33"/>
      <c r="AT123" s="89">
        <f t="shared" si="12"/>
        <v>143</v>
      </c>
      <c r="AU123" s="90">
        <v>143</v>
      </c>
      <c r="AV123" s="65"/>
      <c r="AW123" s="68">
        <f t="shared" si="13"/>
        <v>143</v>
      </c>
      <c r="AX123" s="68">
        <f t="shared" si="14"/>
        <v>0</v>
      </c>
      <c r="AY123" s="68">
        <f t="shared" si="15"/>
        <v>0</v>
      </c>
      <c r="AZ123" s="68">
        <f t="shared" si="15"/>
        <v>0</v>
      </c>
    </row>
    <row r="124" spans="1:52" ht="23.25" customHeight="1">
      <c r="A124" s="299" t="s">
        <v>196</v>
      </c>
      <c r="B124" s="300"/>
      <c r="C124" s="300"/>
      <c r="D124" s="300"/>
      <c r="E124" s="300"/>
      <c r="F124" s="301"/>
      <c r="G124" s="302" t="s">
        <v>333</v>
      </c>
      <c r="H124" s="303"/>
      <c r="I124" s="303"/>
      <c r="J124" s="303"/>
      <c r="K124" s="303"/>
      <c r="L124" s="303"/>
      <c r="M124" s="303"/>
      <c r="N124" s="303"/>
      <c r="O124" s="303"/>
      <c r="P124" s="303"/>
      <c r="Q124" s="303"/>
      <c r="R124" s="303"/>
      <c r="S124" s="303"/>
      <c r="T124" s="303"/>
      <c r="U124" s="303"/>
      <c r="V124" s="303"/>
      <c r="W124" s="303"/>
      <c r="X124" s="303"/>
      <c r="Y124" s="304"/>
      <c r="Z124" s="305" t="s">
        <v>100</v>
      </c>
      <c r="AA124" s="306"/>
      <c r="AB124" s="306"/>
      <c r="AC124" s="306"/>
      <c r="AD124" s="307"/>
      <c r="AE124" s="305" t="s">
        <v>89</v>
      </c>
      <c r="AF124" s="306"/>
      <c r="AG124" s="306"/>
      <c r="AH124" s="306"/>
      <c r="AI124" s="306"/>
      <c r="AJ124" s="306"/>
      <c r="AK124" s="306"/>
      <c r="AL124" s="306"/>
      <c r="AM124" s="306"/>
      <c r="AN124" s="307"/>
      <c r="AO124" s="337">
        <v>520</v>
      </c>
      <c r="AP124" s="337"/>
      <c r="AQ124" s="337"/>
      <c r="AR124" s="337"/>
      <c r="AS124" s="163"/>
      <c r="AT124" s="99">
        <f t="shared" si="12"/>
        <v>520</v>
      </c>
      <c r="AU124" s="100">
        <v>520</v>
      </c>
      <c r="AV124" s="65"/>
      <c r="AW124" s="101">
        <f t="shared" si="13"/>
        <v>520</v>
      </c>
      <c r="AX124" s="68">
        <f t="shared" si="14"/>
        <v>0</v>
      </c>
      <c r="AY124" s="68">
        <f t="shared" si="15"/>
        <v>0</v>
      </c>
      <c r="AZ124" s="68">
        <f t="shared" si="15"/>
        <v>0</v>
      </c>
    </row>
    <row r="125" spans="1:52" ht="24.75" customHeight="1">
      <c r="A125" s="299" t="s">
        <v>197</v>
      </c>
      <c r="B125" s="300"/>
      <c r="C125" s="300"/>
      <c r="D125" s="300"/>
      <c r="E125" s="300"/>
      <c r="F125" s="301"/>
      <c r="G125" s="327" t="s">
        <v>334</v>
      </c>
      <c r="H125" s="327"/>
      <c r="I125" s="327"/>
      <c r="J125" s="327"/>
      <c r="K125" s="327"/>
      <c r="L125" s="327"/>
      <c r="M125" s="327"/>
      <c r="N125" s="327"/>
      <c r="O125" s="327"/>
      <c r="P125" s="327"/>
      <c r="Q125" s="327"/>
      <c r="R125" s="327"/>
      <c r="S125" s="327"/>
      <c r="T125" s="327"/>
      <c r="U125" s="327"/>
      <c r="V125" s="327"/>
      <c r="W125" s="327"/>
      <c r="X125" s="327"/>
      <c r="Y125" s="327"/>
      <c r="Z125" s="305" t="s">
        <v>101</v>
      </c>
      <c r="AA125" s="306"/>
      <c r="AB125" s="306"/>
      <c r="AC125" s="306"/>
      <c r="AD125" s="307"/>
      <c r="AE125" s="305" t="s">
        <v>89</v>
      </c>
      <c r="AF125" s="306"/>
      <c r="AG125" s="306"/>
      <c r="AH125" s="306"/>
      <c r="AI125" s="306"/>
      <c r="AJ125" s="306"/>
      <c r="AK125" s="306"/>
      <c r="AL125" s="306"/>
      <c r="AM125" s="306"/>
      <c r="AN125" s="307"/>
      <c r="AO125" s="319">
        <v>200</v>
      </c>
      <c r="AP125" s="319"/>
      <c r="AQ125" s="319"/>
      <c r="AR125" s="319"/>
      <c r="AS125" s="33">
        <v>3</v>
      </c>
      <c r="AT125" s="89">
        <f t="shared" si="12"/>
        <v>203</v>
      </c>
      <c r="AU125" s="49">
        <v>200</v>
      </c>
      <c r="AV125" s="64">
        <v>3</v>
      </c>
      <c r="AW125" s="68">
        <f t="shared" si="13"/>
        <v>203</v>
      </c>
      <c r="AX125" s="68">
        <f t="shared" si="14"/>
        <v>0</v>
      </c>
      <c r="AY125" s="68">
        <f t="shared" si="15"/>
        <v>0</v>
      </c>
      <c r="AZ125" s="68">
        <f t="shared" si="15"/>
        <v>0</v>
      </c>
    </row>
    <row r="126" spans="1:52" ht="24.75" customHeight="1">
      <c r="A126" s="295" t="s">
        <v>299</v>
      </c>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7"/>
    </row>
    <row r="127" spans="1:52" ht="18" customHeight="1">
      <c r="A127" s="288" t="s">
        <v>203</v>
      </c>
      <c r="B127" s="289"/>
      <c r="C127" s="289"/>
      <c r="D127" s="289"/>
      <c r="E127" s="289"/>
      <c r="F127" s="290"/>
      <c r="G127" s="291" t="s">
        <v>50</v>
      </c>
      <c r="H127" s="292"/>
      <c r="I127" s="292"/>
      <c r="J127" s="292"/>
      <c r="K127" s="292"/>
      <c r="L127" s="292"/>
      <c r="M127" s="292"/>
      <c r="N127" s="292"/>
      <c r="O127" s="292"/>
      <c r="P127" s="292"/>
      <c r="Q127" s="292"/>
      <c r="R127" s="292"/>
      <c r="S127" s="292"/>
      <c r="T127" s="292"/>
      <c r="U127" s="292"/>
      <c r="V127" s="292"/>
      <c r="W127" s="292"/>
      <c r="X127" s="292"/>
      <c r="Y127" s="293"/>
      <c r="Z127" s="291" t="s">
        <v>51</v>
      </c>
      <c r="AA127" s="292"/>
      <c r="AB127" s="292"/>
      <c r="AC127" s="292"/>
      <c r="AD127" s="293"/>
      <c r="AE127" s="291" t="s">
        <v>51</v>
      </c>
      <c r="AF127" s="292"/>
      <c r="AG127" s="292"/>
      <c r="AH127" s="292"/>
      <c r="AI127" s="292"/>
      <c r="AJ127" s="292"/>
      <c r="AK127" s="292"/>
      <c r="AL127" s="292"/>
      <c r="AM127" s="292"/>
      <c r="AN127" s="293"/>
      <c r="AO127" s="338"/>
      <c r="AP127" s="339"/>
      <c r="AQ127" s="339"/>
      <c r="AR127" s="340"/>
      <c r="AS127" s="33"/>
      <c r="AT127" s="70"/>
      <c r="AU127" s="49"/>
      <c r="AV127" s="49"/>
      <c r="AW127" s="55"/>
      <c r="AX127" s="55"/>
      <c r="AY127" s="55"/>
      <c r="AZ127" s="55"/>
    </row>
    <row r="128" spans="1:52" ht="32.25" customHeight="1">
      <c r="A128" s="299" t="s">
        <v>198</v>
      </c>
      <c r="B128" s="300"/>
      <c r="C128" s="300"/>
      <c r="D128" s="300"/>
      <c r="E128" s="300"/>
      <c r="F128" s="301"/>
      <c r="G128" s="302" t="s">
        <v>102</v>
      </c>
      <c r="H128" s="303"/>
      <c r="I128" s="303"/>
      <c r="J128" s="303"/>
      <c r="K128" s="303"/>
      <c r="L128" s="303"/>
      <c r="M128" s="303"/>
      <c r="N128" s="303"/>
      <c r="O128" s="303"/>
      <c r="P128" s="303"/>
      <c r="Q128" s="303"/>
      <c r="R128" s="303"/>
      <c r="S128" s="303"/>
      <c r="T128" s="303"/>
      <c r="U128" s="303"/>
      <c r="V128" s="303"/>
      <c r="W128" s="303"/>
      <c r="X128" s="303"/>
      <c r="Y128" s="304"/>
      <c r="Z128" s="305" t="s">
        <v>103</v>
      </c>
      <c r="AA128" s="306"/>
      <c r="AB128" s="306"/>
      <c r="AC128" s="306"/>
      <c r="AD128" s="307"/>
      <c r="AE128" s="305" t="s">
        <v>104</v>
      </c>
      <c r="AF128" s="306"/>
      <c r="AG128" s="306"/>
      <c r="AH128" s="306"/>
      <c r="AI128" s="306"/>
      <c r="AJ128" s="306"/>
      <c r="AK128" s="306"/>
      <c r="AL128" s="306"/>
      <c r="AM128" s="306"/>
      <c r="AN128" s="307"/>
      <c r="AO128" s="311">
        <v>7776.22</v>
      </c>
      <c r="AP128" s="311"/>
      <c r="AQ128" s="311"/>
      <c r="AR128" s="311"/>
      <c r="AS128" s="33"/>
      <c r="AT128" s="89">
        <f t="shared" si="12"/>
        <v>7776.22</v>
      </c>
      <c r="AU128" s="49">
        <v>7776.22</v>
      </c>
      <c r="AV128" s="49"/>
      <c r="AW128" s="68">
        <f t="shared" si="13"/>
        <v>7776.22</v>
      </c>
      <c r="AX128" s="68">
        <f t="shared" si="14"/>
        <v>0</v>
      </c>
      <c r="AY128" s="68">
        <f>AV128-AS128</f>
        <v>0</v>
      </c>
      <c r="AZ128" s="68">
        <f>AW128-AT128</f>
        <v>0</v>
      </c>
    </row>
    <row r="129" spans="1:52" ht="35.25" customHeight="1">
      <c r="A129" s="299" t="s">
        <v>199</v>
      </c>
      <c r="B129" s="300"/>
      <c r="C129" s="300"/>
      <c r="D129" s="300"/>
      <c r="E129" s="300"/>
      <c r="F129" s="301"/>
      <c r="G129" s="302" t="s">
        <v>335</v>
      </c>
      <c r="H129" s="303"/>
      <c r="I129" s="303"/>
      <c r="J129" s="303"/>
      <c r="K129" s="303"/>
      <c r="L129" s="303"/>
      <c r="M129" s="303"/>
      <c r="N129" s="303"/>
      <c r="O129" s="303"/>
      <c r="P129" s="303"/>
      <c r="Q129" s="303"/>
      <c r="R129" s="303"/>
      <c r="S129" s="303"/>
      <c r="T129" s="303"/>
      <c r="U129" s="303"/>
      <c r="V129" s="303"/>
      <c r="W129" s="303"/>
      <c r="X129" s="303"/>
      <c r="Y129" s="304"/>
      <c r="Z129" s="305" t="s">
        <v>103</v>
      </c>
      <c r="AA129" s="306"/>
      <c r="AB129" s="306"/>
      <c r="AC129" s="306"/>
      <c r="AD129" s="307"/>
      <c r="AE129" s="305" t="s">
        <v>105</v>
      </c>
      <c r="AF129" s="306"/>
      <c r="AG129" s="306"/>
      <c r="AH129" s="306"/>
      <c r="AI129" s="306"/>
      <c r="AJ129" s="306"/>
      <c r="AK129" s="306"/>
      <c r="AL129" s="306"/>
      <c r="AM129" s="306"/>
      <c r="AN129" s="307"/>
      <c r="AO129" s="311">
        <v>1762.31</v>
      </c>
      <c r="AP129" s="311"/>
      <c r="AQ129" s="311"/>
      <c r="AR129" s="311"/>
      <c r="AS129" s="163"/>
      <c r="AT129" s="89">
        <f t="shared" si="12"/>
        <v>1762.31</v>
      </c>
      <c r="AU129" s="49">
        <v>1762.31</v>
      </c>
      <c r="AV129" s="49"/>
      <c r="AW129" s="68">
        <f t="shared" si="13"/>
        <v>1762.31</v>
      </c>
      <c r="AX129" s="68">
        <f t="shared" si="14"/>
        <v>0</v>
      </c>
      <c r="AY129" s="68">
        <f t="shared" si="15"/>
        <v>0</v>
      </c>
      <c r="AZ129" s="68">
        <f t="shared" si="15"/>
        <v>0</v>
      </c>
    </row>
    <row r="130" spans="1:52" ht="48" customHeight="1">
      <c r="A130" s="299" t="s">
        <v>200</v>
      </c>
      <c r="B130" s="300"/>
      <c r="C130" s="300"/>
      <c r="D130" s="300"/>
      <c r="E130" s="300"/>
      <c r="F130" s="301"/>
      <c r="G130" s="302" t="s">
        <v>336</v>
      </c>
      <c r="H130" s="303"/>
      <c r="I130" s="303"/>
      <c r="J130" s="303"/>
      <c r="K130" s="303"/>
      <c r="L130" s="303"/>
      <c r="M130" s="303"/>
      <c r="N130" s="303"/>
      <c r="O130" s="303"/>
      <c r="P130" s="303"/>
      <c r="Q130" s="303"/>
      <c r="R130" s="303"/>
      <c r="S130" s="303"/>
      <c r="T130" s="303"/>
      <c r="U130" s="303"/>
      <c r="V130" s="303"/>
      <c r="W130" s="303"/>
      <c r="X130" s="303"/>
      <c r="Y130" s="304"/>
      <c r="Z130" s="305" t="s">
        <v>103</v>
      </c>
      <c r="AA130" s="306"/>
      <c r="AB130" s="306"/>
      <c r="AC130" s="306"/>
      <c r="AD130" s="307"/>
      <c r="AE130" s="305" t="s">
        <v>106</v>
      </c>
      <c r="AF130" s="306"/>
      <c r="AG130" s="306"/>
      <c r="AH130" s="306"/>
      <c r="AI130" s="306"/>
      <c r="AJ130" s="306"/>
      <c r="AK130" s="306"/>
      <c r="AL130" s="306"/>
      <c r="AM130" s="306"/>
      <c r="AN130" s="307"/>
      <c r="AO130" s="311">
        <v>195</v>
      </c>
      <c r="AP130" s="311"/>
      <c r="AQ130" s="311"/>
      <c r="AR130" s="311"/>
      <c r="AS130" s="33">
        <v>6000</v>
      </c>
      <c r="AT130" s="89">
        <f t="shared" si="12"/>
        <v>6195</v>
      </c>
      <c r="AU130" s="49">
        <v>195</v>
      </c>
      <c r="AV130" s="49">
        <v>6000</v>
      </c>
      <c r="AW130" s="68">
        <f t="shared" si="13"/>
        <v>6195</v>
      </c>
      <c r="AX130" s="68">
        <f t="shared" si="14"/>
        <v>0</v>
      </c>
      <c r="AY130" s="68">
        <f t="shared" si="15"/>
        <v>0</v>
      </c>
      <c r="AZ130" s="68">
        <f t="shared" si="15"/>
        <v>0</v>
      </c>
    </row>
    <row r="131" spans="1:52" ht="13.5" customHeight="1">
      <c r="A131" s="295" t="s">
        <v>299</v>
      </c>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7"/>
    </row>
    <row r="132" spans="1:52" ht="18.75" customHeight="1">
      <c r="A132" s="288" t="s">
        <v>202</v>
      </c>
      <c r="B132" s="289"/>
      <c r="C132" s="289"/>
      <c r="D132" s="289"/>
      <c r="E132" s="289"/>
      <c r="F132" s="290"/>
      <c r="G132" s="291" t="s">
        <v>52</v>
      </c>
      <c r="H132" s="292"/>
      <c r="I132" s="292"/>
      <c r="J132" s="292"/>
      <c r="K132" s="292"/>
      <c r="L132" s="292"/>
      <c r="M132" s="292"/>
      <c r="N132" s="292"/>
      <c r="O132" s="292"/>
      <c r="P132" s="292"/>
      <c r="Q132" s="292"/>
      <c r="R132" s="292"/>
      <c r="S132" s="292"/>
      <c r="T132" s="292"/>
      <c r="U132" s="292"/>
      <c r="V132" s="292"/>
      <c r="W132" s="292"/>
      <c r="X132" s="292"/>
      <c r="Y132" s="293"/>
      <c r="Z132" s="305"/>
      <c r="AA132" s="306"/>
      <c r="AB132" s="306"/>
      <c r="AC132" s="306"/>
      <c r="AD132" s="307"/>
      <c r="AE132" s="305"/>
      <c r="AF132" s="306"/>
      <c r="AG132" s="306"/>
      <c r="AH132" s="306"/>
      <c r="AI132" s="306"/>
      <c r="AJ132" s="306"/>
      <c r="AK132" s="306"/>
      <c r="AL132" s="306"/>
      <c r="AM132" s="306"/>
      <c r="AN132" s="307"/>
      <c r="AO132" s="319"/>
      <c r="AP132" s="319"/>
      <c r="AQ132" s="319"/>
      <c r="AR132" s="319"/>
      <c r="AS132" s="33"/>
      <c r="AT132" s="70">
        <f t="shared" si="12"/>
        <v>0</v>
      </c>
      <c r="AU132" s="64"/>
      <c r="AV132" s="64"/>
      <c r="AW132" s="68">
        <f t="shared" si="13"/>
        <v>0</v>
      </c>
      <c r="AX132" s="68">
        <f t="shared" si="14"/>
        <v>0</v>
      </c>
      <c r="AY132" s="68">
        <f t="shared" si="15"/>
        <v>0</v>
      </c>
      <c r="AZ132" s="68">
        <f t="shared" si="15"/>
        <v>0</v>
      </c>
    </row>
    <row r="133" spans="1:52" ht="33" customHeight="1">
      <c r="A133" s="299" t="s">
        <v>201</v>
      </c>
      <c r="B133" s="300"/>
      <c r="C133" s="300"/>
      <c r="D133" s="300"/>
      <c r="E133" s="300"/>
      <c r="F133" s="301"/>
      <c r="G133" s="302" t="s">
        <v>58</v>
      </c>
      <c r="H133" s="303"/>
      <c r="I133" s="303"/>
      <c r="J133" s="303"/>
      <c r="K133" s="303"/>
      <c r="L133" s="303"/>
      <c r="M133" s="303"/>
      <c r="N133" s="303"/>
      <c r="O133" s="303"/>
      <c r="P133" s="303"/>
      <c r="Q133" s="303"/>
      <c r="R133" s="303"/>
      <c r="S133" s="303"/>
      <c r="T133" s="303"/>
      <c r="U133" s="303"/>
      <c r="V133" s="303"/>
      <c r="W133" s="303"/>
      <c r="X133" s="303"/>
      <c r="Y133" s="304"/>
      <c r="Z133" s="305" t="s">
        <v>53</v>
      </c>
      <c r="AA133" s="306"/>
      <c r="AB133" s="306"/>
      <c r="AC133" s="306"/>
      <c r="AD133" s="307"/>
      <c r="AE133" s="308" t="s">
        <v>98</v>
      </c>
      <c r="AF133" s="309"/>
      <c r="AG133" s="309"/>
      <c r="AH133" s="309"/>
      <c r="AI133" s="309"/>
      <c r="AJ133" s="309"/>
      <c r="AK133" s="309"/>
      <c r="AL133" s="309"/>
      <c r="AM133" s="309"/>
      <c r="AN133" s="310"/>
      <c r="AO133" s="318">
        <v>1</v>
      </c>
      <c r="AP133" s="318"/>
      <c r="AQ133" s="318"/>
      <c r="AR133" s="318"/>
      <c r="AS133" s="164">
        <v>1</v>
      </c>
      <c r="AT133" s="105">
        <v>1</v>
      </c>
      <c r="AU133" s="58">
        <v>0.89</v>
      </c>
      <c r="AV133" s="58">
        <v>1</v>
      </c>
      <c r="AW133" s="58">
        <f>AV133+AU133</f>
        <v>1.8900000000000001</v>
      </c>
      <c r="AX133" s="94">
        <f>AO133-AU133</f>
        <v>0.10999999999999999</v>
      </c>
      <c r="AY133" s="68">
        <f t="shared" si="15"/>
        <v>0</v>
      </c>
      <c r="AZ133" s="94">
        <f>AT133-AW133</f>
        <v>-0.89000000000000012</v>
      </c>
    </row>
    <row r="134" spans="1:52" ht="24" customHeight="1">
      <c r="A134" s="295" t="s">
        <v>299</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7"/>
    </row>
    <row r="135" spans="1:52" ht="84" customHeight="1">
      <c r="A135" s="288" t="s">
        <v>189</v>
      </c>
      <c r="B135" s="289"/>
      <c r="C135" s="289"/>
      <c r="D135" s="289"/>
      <c r="E135" s="289"/>
      <c r="F135" s="290"/>
      <c r="G135" s="328" t="s">
        <v>337</v>
      </c>
      <c r="H135" s="329"/>
      <c r="I135" s="329"/>
      <c r="J135" s="329"/>
      <c r="K135" s="329"/>
      <c r="L135" s="329"/>
      <c r="M135" s="329"/>
      <c r="N135" s="329"/>
      <c r="O135" s="329"/>
      <c r="P135" s="329"/>
      <c r="Q135" s="329"/>
      <c r="R135" s="329"/>
      <c r="S135" s="329"/>
      <c r="T135" s="329"/>
      <c r="U135" s="329"/>
      <c r="V135" s="329"/>
      <c r="W135" s="329"/>
      <c r="X135" s="329"/>
      <c r="Y135" s="329"/>
      <c r="Z135" s="204"/>
      <c r="AA135" s="204"/>
      <c r="AB135" s="204"/>
      <c r="AC135" s="204"/>
      <c r="AD135" s="204"/>
      <c r="AE135" s="206"/>
      <c r="AF135" s="206"/>
      <c r="AG135" s="206"/>
      <c r="AH135" s="206"/>
      <c r="AI135" s="206"/>
      <c r="AJ135" s="206"/>
      <c r="AK135" s="206"/>
      <c r="AL135" s="206"/>
      <c r="AM135" s="206"/>
      <c r="AN135" s="218"/>
      <c r="AO135" s="318"/>
      <c r="AP135" s="318"/>
      <c r="AQ135" s="318"/>
      <c r="AR135" s="318"/>
      <c r="AS135" s="32"/>
      <c r="AT135" s="70"/>
      <c r="AU135" s="58"/>
      <c r="AV135" s="58"/>
      <c r="AW135" s="55"/>
      <c r="AX135" s="55"/>
      <c r="AY135" s="55"/>
      <c r="AZ135" s="55"/>
    </row>
    <row r="136" spans="1:52" ht="16.5" customHeight="1">
      <c r="A136" s="288" t="s">
        <v>214</v>
      </c>
      <c r="B136" s="289"/>
      <c r="C136" s="289"/>
      <c r="D136" s="289"/>
      <c r="E136" s="289"/>
      <c r="F136" s="290"/>
      <c r="G136" s="291" t="s">
        <v>47</v>
      </c>
      <c r="H136" s="292"/>
      <c r="I136" s="292"/>
      <c r="J136" s="292"/>
      <c r="K136" s="292"/>
      <c r="L136" s="292"/>
      <c r="M136" s="292"/>
      <c r="N136" s="292"/>
      <c r="O136" s="292"/>
      <c r="P136" s="292"/>
      <c r="Q136" s="292"/>
      <c r="R136" s="292"/>
      <c r="S136" s="292"/>
      <c r="T136" s="292"/>
      <c r="U136" s="292"/>
      <c r="V136" s="292"/>
      <c r="W136" s="292"/>
      <c r="X136" s="292"/>
      <c r="Y136" s="293"/>
      <c r="Z136" s="229"/>
      <c r="AA136" s="230"/>
      <c r="AB136" s="230"/>
      <c r="AC136" s="230"/>
      <c r="AD136" s="231"/>
      <c r="AE136" s="229"/>
      <c r="AF136" s="230"/>
      <c r="AG136" s="230"/>
      <c r="AH136" s="230"/>
      <c r="AI136" s="230"/>
      <c r="AJ136" s="230"/>
      <c r="AK136" s="230"/>
      <c r="AL136" s="230"/>
      <c r="AM136" s="230"/>
      <c r="AN136" s="231"/>
      <c r="AO136" s="341"/>
      <c r="AP136" s="341"/>
      <c r="AQ136" s="341"/>
      <c r="AR136" s="341"/>
      <c r="AS136" s="71"/>
      <c r="AT136" s="72"/>
      <c r="AU136" s="66"/>
      <c r="AV136" s="66"/>
      <c r="AW136" s="55">
        <f t="shared" si="13"/>
        <v>0</v>
      </c>
      <c r="AX136" s="55">
        <f t="shared" si="14"/>
        <v>0</v>
      </c>
      <c r="AY136" s="55">
        <f t="shared" si="15"/>
        <v>0</v>
      </c>
      <c r="AZ136" s="55">
        <f t="shared" si="15"/>
        <v>0</v>
      </c>
    </row>
    <row r="137" spans="1:52" ht="38.25" customHeight="1">
      <c r="A137" s="299" t="s">
        <v>215</v>
      </c>
      <c r="B137" s="300"/>
      <c r="C137" s="300"/>
      <c r="D137" s="300"/>
      <c r="E137" s="300"/>
      <c r="F137" s="301"/>
      <c r="G137" s="302" t="s">
        <v>107</v>
      </c>
      <c r="H137" s="303"/>
      <c r="I137" s="303"/>
      <c r="J137" s="303"/>
      <c r="K137" s="303"/>
      <c r="L137" s="303"/>
      <c r="M137" s="303"/>
      <c r="N137" s="303"/>
      <c r="O137" s="303"/>
      <c r="P137" s="303"/>
      <c r="Q137" s="303"/>
      <c r="R137" s="303"/>
      <c r="S137" s="303"/>
      <c r="T137" s="303"/>
      <c r="U137" s="303"/>
      <c r="V137" s="303"/>
      <c r="W137" s="303"/>
      <c r="X137" s="303"/>
      <c r="Y137" s="304"/>
      <c r="Z137" s="305" t="s">
        <v>73</v>
      </c>
      <c r="AA137" s="306"/>
      <c r="AB137" s="306"/>
      <c r="AC137" s="306"/>
      <c r="AD137" s="307"/>
      <c r="AE137" s="308" t="s">
        <v>329</v>
      </c>
      <c r="AF137" s="309"/>
      <c r="AG137" s="309"/>
      <c r="AH137" s="309"/>
      <c r="AI137" s="309"/>
      <c r="AJ137" s="309"/>
      <c r="AK137" s="309"/>
      <c r="AL137" s="309"/>
      <c r="AM137" s="309"/>
      <c r="AN137" s="310"/>
      <c r="AO137" s="249">
        <v>522</v>
      </c>
      <c r="AP137" s="249"/>
      <c r="AQ137" s="249"/>
      <c r="AR137" s="249"/>
      <c r="AS137" s="34"/>
      <c r="AT137" s="161">
        <f t="shared" si="12"/>
        <v>522</v>
      </c>
      <c r="AU137" s="57">
        <v>522</v>
      </c>
      <c r="AV137" s="57"/>
      <c r="AW137" s="69">
        <f t="shared" si="13"/>
        <v>522</v>
      </c>
      <c r="AX137" s="69">
        <f t="shared" si="14"/>
        <v>0</v>
      </c>
      <c r="AY137" s="69">
        <f t="shared" si="15"/>
        <v>0</v>
      </c>
      <c r="AZ137" s="69">
        <f t="shared" si="15"/>
        <v>0</v>
      </c>
    </row>
    <row r="138" spans="1:52" ht="34.5" customHeight="1">
      <c r="A138" s="299" t="s">
        <v>216</v>
      </c>
      <c r="B138" s="300"/>
      <c r="C138" s="300"/>
      <c r="D138" s="300"/>
      <c r="E138" s="300"/>
      <c r="F138" s="301"/>
      <c r="G138" s="302" t="s">
        <v>108</v>
      </c>
      <c r="H138" s="303"/>
      <c r="I138" s="303"/>
      <c r="J138" s="303"/>
      <c r="K138" s="303"/>
      <c r="L138" s="303"/>
      <c r="M138" s="303"/>
      <c r="N138" s="303"/>
      <c r="O138" s="303"/>
      <c r="P138" s="303"/>
      <c r="Q138" s="303"/>
      <c r="R138" s="303"/>
      <c r="S138" s="303"/>
      <c r="T138" s="303"/>
      <c r="U138" s="303"/>
      <c r="V138" s="303"/>
      <c r="W138" s="303"/>
      <c r="X138" s="303"/>
      <c r="Y138" s="304"/>
      <c r="Z138" s="305" t="s">
        <v>73</v>
      </c>
      <c r="AA138" s="306"/>
      <c r="AB138" s="306"/>
      <c r="AC138" s="306"/>
      <c r="AD138" s="307"/>
      <c r="AE138" s="323" t="s">
        <v>338</v>
      </c>
      <c r="AF138" s="324"/>
      <c r="AG138" s="324"/>
      <c r="AH138" s="324"/>
      <c r="AI138" s="324"/>
      <c r="AJ138" s="324"/>
      <c r="AK138" s="324"/>
      <c r="AL138" s="324"/>
      <c r="AM138" s="324"/>
      <c r="AN138" s="325"/>
      <c r="AO138" s="249">
        <v>1994.5</v>
      </c>
      <c r="AP138" s="249"/>
      <c r="AQ138" s="249"/>
      <c r="AR138" s="249"/>
      <c r="AS138" s="154"/>
      <c r="AT138" s="161">
        <f t="shared" si="12"/>
        <v>1994.5</v>
      </c>
      <c r="AU138" s="57">
        <v>1994.5</v>
      </c>
      <c r="AV138" s="57"/>
      <c r="AW138" s="69">
        <f t="shared" si="13"/>
        <v>1994.5</v>
      </c>
      <c r="AX138" s="69">
        <f t="shared" si="14"/>
        <v>0</v>
      </c>
      <c r="AY138" s="69">
        <f t="shared" si="15"/>
        <v>0</v>
      </c>
      <c r="AZ138" s="69">
        <f t="shared" si="15"/>
        <v>0</v>
      </c>
    </row>
    <row r="139" spans="1:52" ht="23.25" customHeight="1">
      <c r="A139" s="299" t="s">
        <v>217</v>
      </c>
      <c r="B139" s="300"/>
      <c r="C139" s="300"/>
      <c r="D139" s="300"/>
      <c r="E139" s="300"/>
      <c r="F139" s="301"/>
      <c r="G139" s="302" t="s">
        <v>109</v>
      </c>
      <c r="H139" s="303"/>
      <c r="I139" s="303"/>
      <c r="J139" s="303"/>
      <c r="K139" s="303"/>
      <c r="L139" s="303"/>
      <c r="M139" s="303"/>
      <c r="N139" s="303"/>
      <c r="O139" s="303"/>
      <c r="P139" s="303"/>
      <c r="Q139" s="303"/>
      <c r="R139" s="303"/>
      <c r="S139" s="303"/>
      <c r="T139" s="303"/>
      <c r="U139" s="303"/>
      <c r="V139" s="303"/>
      <c r="W139" s="303"/>
      <c r="X139" s="303"/>
      <c r="Y139" s="304"/>
      <c r="Z139" s="305" t="s">
        <v>73</v>
      </c>
      <c r="AA139" s="306"/>
      <c r="AB139" s="306"/>
      <c r="AC139" s="306"/>
      <c r="AD139" s="307"/>
      <c r="AE139" s="305" t="s">
        <v>339</v>
      </c>
      <c r="AF139" s="306"/>
      <c r="AG139" s="306"/>
      <c r="AH139" s="306"/>
      <c r="AI139" s="306"/>
      <c r="AJ139" s="306"/>
      <c r="AK139" s="306"/>
      <c r="AL139" s="306"/>
      <c r="AM139" s="306"/>
      <c r="AN139" s="307"/>
      <c r="AO139" s="249">
        <v>239</v>
      </c>
      <c r="AP139" s="249"/>
      <c r="AQ139" s="249"/>
      <c r="AR139" s="249"/>
      <c r="AS139" s="154"/>
      <c r="AT139" s="161">
        <f t="shared" si="12"/>
        <v>239</v>
      </c>
      <c r="AU139" s="57">
        <v>239</v>
      </c>
      <c r="AV139" s="57"/>
      <c r="AW139" s="69">
        <f t="shared" si="13"/>
        <v>239</v>
      </c>
      <c r="AX139" s="69">
        <f t="shared" si="14"/>
        <v>0</v>
      </c>
      <c r="AY139" s="69">
        <f t="shared" si="15"/>
        <v>0</v>
      </c>
      <c r="AZ139" s="69">
        <f t="shared" si="15"/>
        <v>0</v>
      </c>
    </row>
    <row r="140" spans="1:52" ht="14.25" customHeight="1">
      <c r="A140" s="295" t="s">
        <v>299</v>
      </c>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7"/>
    </row>
    <row r="141" spans="1:52" ht="18.75" customHeight="1">
      <c r="A141" s="288" t="s">
        <v>218</v>
      </c>
      <c r="B141" s="289"/>
      <c r="C141" s="289"/>
      <c r="D141" s="289"/>
      <c r="E141" s="289"/>
      <c r="F141" s="290"/>
      <c r="G141" s="291" t="s">
        <v>48</v>
      </c>
      <c r="H141" s="292"/>
      <c r="I141" s="292"/>
      <c r="J141" s="292"/>
      <c r="K141" s="292"/>
      <c r="L141" s="292"/>
      <c r="M141" s="292"/>
      <c r="N141" s="292"/>
      <c r="O141" s="292"/>
      <c r="P141" s="292"/>
      <c r="Q141" s="292"/>
      <c r="R141" s="292"/>
      <c r="S141" s="292"/>
      <c r="T141" s="292"/>
      <c r="U141" s="292"/>
      <c r="V141" s="292"/>
      <c r="W141" s="292"/>
      <c r="X141" s="292"/>
      <c r="Y141" s="293"/>
      <c r="Z141" s="291" t="s">
        <v>51</v>
      </c>
      <c r="AA141" s="292"/>
      <c r="AB141" s="292"/>
      <c r="AC141" s="292"/>
      <c r="AD141" s="293"/>
      <c r="AE141" s="291" t="s">
        <v>51</v>
      </c>
      <c r="AF141" s="292"/>
      <c r="AG141" s="292"/>
      <c r="AH141" s="292"/>
      <c r="AI141" s="292"/>
      <c r="AJ141" s="292"/>
      <c r="AK141" s="292"/>
      <c r="AL141" s="292"/>
      <c r="AM141" s="292"/>
      <c r="AN141" s="293"/>
      <c r="AO141" s="298"/>
      <c r="AP141" s="298"/>
      <c r="AQ141" s="298"/>
      <c r="AR141" s="298"/>
      <c r="AS141" s="33"/>
      <c r="AT141" s="89">
        <f t="shared" si="12"/>
        <v>0</v>
      </c>
      <c r="AU141" s="90"/>
      <c r="AV141" s="90"/>
      <c r="AW141" s="68">
        <f t="shared" si="13"/>
        <v>0</v>
      </c>
      <c r="AX141" s="68">
        <f t="shared" si="14"/>
        <v>0</v>
      </c>
      <c r="AY141" s="68">
        <f t="shared" si="15"/>
        <v>0</v>
      </c>
      <c r="AZ141" s="68">
        <f t="shared" si="15"/>
        <v>0</v>
      </c>
    </row>
    <row r="142" spans="1:52" ht="25.5" customHeight="1">
      <c r="A142" s="299" t="s">
        <v>219</v>
      </c>
      <c r="B142" s="300"/>
      <c r="C142" s="300"/>
      <c r="D142" s="300"/>
      <c r="E142" s="300"/>
      <c r="F142" s="301"/>
      <c r="G142" s="302" t="s">
        <v>171</v>
      </c>
      <c r="H142" s="303"/>
      <c r="I142" s="303"/>
      <c r="J142" s="303"/>
      <c r="K142" s="303"/>
      <c r="L142" s="303"/>
      <c r="M142" s="303"/>
      <c r="N142" s="303"/>
      <c r="O142" s="303"/>
      <c r="P142" s="303"/>
      <c r="Q142" s="303"/>
      <c r="R142" s="303"/>
      <c r="S142" s="303"/>
      <c r="T142" s="303"/>
      <c r="U142" s="303"/>
      <c r="V142" s="303"/>
      <c r="W142" s="303"/>
      <c r="X142" s="303"/>
      <c r="Y142" s="304"/>
      <c r="Z142" s="305" t="s">
        <v>49</v>
      </c>
      <c r="AA142" s="306"/>
      <c r="AB142" s="306"/>
      <c r="AC142" s="306"/>
      <c r="AD142" s="307"/>
      <c r="AE142" s="305" t="s">
        <v>111</v>
      </c>
      <c r="AF142" s="306"/>
      <c r="AG142" s="306"/>
      <c r="AH142" s="306"/>
      <c r="AI142" s="306"/>
      <c r="AJ142" s="306"/>
      <c r="AK142" s="306"/>
      <c r="AL142" s="306"/>
      <c r="AM142" s="306"/>
      <c r="AN142" s="307"/>
      <c r="AO142" s="337">
        <v>387</v>
      </c>
      <c r="AP142" s="337"/>
      <c r="AQ142" s="337"/>
      <c r="AR142" s="337"/>
      <c r="AS142" s="163"/>
      <c r="AT142" s="89">
        <f t="shared" si="12"/>
        <v>387</v>
      </c>
      <c r="AU142" s="90">
        <v>387</v>
      </c>
      <c r="AV142" s="90"/>
      <c r="AW142" s="68">
        <f t="shared" si="13"/>
        <v>387</v>
      </c>
      <c r="AX142" s="68">
        <f t="shared" si="14"/>
        <v>0</v>
      </c>
      <c r="AY142" s="68">
        <f t="shared" si="15"/>
        <v>0</v>
      </c>
      <c r="AZ142" s="68">
        <f t="shared" si="15"/>
        <v>0</v>
      </c>
    </row>
    <row r="143" spans="1:52" ht="23.25" customHeight="1">
      <c r="A143" s="299" t="s">
        <v>220</v>
      </c>
      <c r="B143" s="300"/>
      <c r="C143" s="300"/>
      <c r="D143" s="300"/>
      <c r="E143" s="300"/>
      <c r="F143" s="301"/>
      <c r="G143" s="302" t="s">
        <v>172</v>
      </c>
      <c r="H143" s="303"/>
      <c r="I143" s="303"/>
      <c r="J143" s="303"/>
      <c r="K143" s="303"/>
      <c r="L143" s="303"/>
      <c r="M143" s="303"/>
      <c r="N143" s="303"/>
      <c r="O143" s="303"/>
      <c r="P143" s="303"/>
      <c r="Q143" s="303"/>
      <c r="R143" s="303"/>
      <c r="S143" s="303"/>
      <c r="T143" s="303"/>
      <c r="U143" s="303"/>
      <c r="V143" s="303"/>
      <c r="W143" s="303"/>
      <c r="X143" s="303"/>
      <c r="Y143" s="304"/>
      <c r="Z143" s="305" t="s">
        <v>112</v>
      </c>
      <c r="AA143" s="306"/>
      <c r="AB143" s="306"/>
      <c r="AC143" s="306"/>
      <c r="AD143" s="307"/>
      <c r="AE143" s="305" t="s">
        <v>89</v>
      </c>
      <c r="AF143" s="306"/>
      <c r="AG143" s="306"/>
      <c r="AH143" s="306"/>
      <c r="AI143" s="306"/>
      <c r="AJ143" s="306"/>
      <c r="AK143" s="306"/>
      <c r="AL143" s="306"/>
      <c r="AM143" s="306"/>
      <c r="AN143" s="307"/>
      <c r="AO143" s="342">
        <v>1101.69</v>
      </c>
      <c r="AP143" s="342"/>
      <c r="AQ143" s="342"/>
      <c r="AR143" s="342"/>
      <c r="AS143" s="163"/>
      <c r="AT143" s="89">
        <f t="shared" si="12"/>
        <v>1101.69</v>
      </c>
      <c r="AU143" s="90">
        <v>1101.69</v>
      </c>
      <c r="AV143" s="90"/>
      <c r="AW143" s="68">
        <f t="shared" si="13"/>
        <v>1101.69</v>
      </c>
      <c r="AX143" s="68">
        <f t="shared" si="14"/>
        <v>0</v>
      </c>
      <c r="AY143" s="68">
        <f t="shared" si="15"/>
        <v>0</v>
      </c>
      <c r="AZ143" s="68">
        <f t="shared" si="15"/>
        <v>0</v>
      </c>
    </row>
    <row r="144" spans="1:52" ht="24.75" customHeight="1">
      <c r="A144" s="299" t="s">
        <v>221</v>
      </c>
      <c r="B144" s="300"/>
      <c r="C144" s="300"/>
      <c r="D144" s="300"/>
      <c r="E144" s="300"/>
      <c r="F144" s="301"/>
      <c r="G144" s="327" t="s">
        <v>113</v>
      </c>
      <c r="H144" s="327"/>
      <c r="I144" s="327"/>
      <c r="J144" s="327"/>
      <c r="K144" s="327"/>
      <c r="L144" s="327"/>
      <c r="M144" s="327"/>
      <c r="N144" s="327"/>
      <c r="O144" s="327"/>
      <c r="P144" s="327"/>
      <c r="Q144" s="327"/>
      <c r="R144" s="327"/>
      <c r="S144" s="327"/>
      <c r="T144" s="327"/>
      <c r="U144" s="327"/>
      <c r="V144" s="327"/>
      <c r="W144" s="327"/>
      <c r="X144" s="327"/>
      <c r="Y144" s="327"/>
      <c r="Z144" s="305" t="s">
        <v>49</v>
      </c>
      <c r="AA144" s="306"/>
      <c r="AB144" s="306"/>
      <c r="AC144" s="306"/>
      <c r="AD144" s="307"/>
      <c r="AE144" s="305" t="s">
        <v>89</v>
      </c>
      <c r="AF144" s="306"/>
      <c r="AG144" s="306"/>
      <c r="AH144" s="306"/>
      <c r="AI144" s="306"/>
      <c r="AJ144" s="306"/>
      <c r="AK144" s="306"/>
      <c r="AL144" s="306"/>
      <c r="AM144" s="306"/>
      <c r="AN144" s="307"/>
      <c r="AO144" s="319">
        <v>150</v>
      </c>
      <c r="AP144" s="319"/>
      <c r="AQ144" s="319"/>
      <c r="AR144" s="319"/>
      <c r="AS144" s="33"/>
      <c r="AT144" s="89">
        <f t="shared" si="12"/>
        <v>150</v>
      </c>
      <c r="AU144" s="49">
        <v>150</v>
      </c>
      <c r="AV144" s="49"/>
      <c r="AW144" s="68">
        <f t="shared" si="13"/>
        <v>150</v>
      </c>
      <c r="AX144" s="68">
        <f t="shared" si="14"/>
        <v>0</v>
      </c>
      <c r="AY144" s="68">
        <f t="shared" si="15"/>
        <v>0</v>
      </c>
      <c r="AZ144" s="68">
        <f t="shared" si="15"/>
        <v>0</v>
      </c>
    </row>
    <row r="145" spans="1:52" ht="18.75" customHeight="1">
      <c r="A145" s="295" t="s">
        <v>299</v>
      </c>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7"/>
    </row>
    <row r="146" spans="1:52" ht="18" customHeight="1">
      <c r="A146" s="288" t="s">
        <v>222</v>
      </c>
      <c r="B146" s="289"/>
      <c r="C146" s="289"/>
      <c r="D146" s="289"/>
      <c r="E146" s="289"/>
      <c r="F146" s="290"/>
      <c r="G146" s="291" t="s">
        <v>50</v>
      </c>
      <c r="H146" s="292"/>
      <c r="I146" s="292"/>
      <c r="J146" s="292"/>
      <c r="K146" s="292"/>
      <c r="L146" s="292"/>
      <c r="M146" s="292"/>
      <c r="N146" s="292"/>
      <c r="O146" s="292"/>
      <c r="P146" s="292"/>
      <c r="Q146" s="292"/>
      <c r="R146" s="292"/>
      <c r="S146" s="292"/>
      <c r="T146" s="292"/>
      <c r="U146" s="292"/>
      <c r="V146" s="292"/>
      <c r="W146" s="292"/>
      <c r="X146" s="292"/>
      <c r="Y146" s="293"/>
      <c r="Z146" s="291" t="s">
        <v>51</v>
      </c>
      <c r="AA146" s="292"/>
      <c r="AB146" s="292"/>
      <c r="AC146" s="292"/>
      <c r="AD146" s="293"/>
      <c r="AE146" s="291" t="s">
        <v>51</v>
      </c>
      <c r="AF146" s="292"/>
      <c r="AG146" s="292"/>
      <c r="AH146" s="292"/>
      <c r="AI146" s="292"/>
      <c r="AJ146" s="292"/>
      <c r="AK146" s="292"/>
      <c r="AL146" s="292"/>
      <c r="AM146" s="292"/>
      <c r="AN146" s="293"/>
      <c r="AO146" s="311"/>
      <c r="AP146" s="311"/>
      <c r="AQ146" s="311"/>
      <c r="AR146" s="311"/>
      <c r="AS146" s="33"/>
      <c r="AT146" s="70"/>
      <c r="AU146" s="49"/>
      <c r="AV146" s="49"/>
      <c r="AW146" s="55"/>
      <c r="AX146" s="55"/>
      <c r="AY146" s="55"/>
      <c r="AZ146" s="55"/>
    </row>
    <row r="147" spans="1:52" ht="32.25" customHeight="1">
      <c r="A147" s="299" t="s">
        <v>223</v>
      </c>
      <c r="B147" s="300"/>
      <c r="C147" s="300"/>
      <c r="D147" s="300"/>
      <c r="E147" s="300"/>
      <c r="F147" s="301"/>
      <c r="G147" s="302" t="s">
        <v>114</v>
      </c>
      <c r="H147" s="303"/>
      <c r="I147" s="303"/>
      <c r="J147" s="303"/>
      <c r="K147" s="303"/>
      <c r="L147" s="303"/>
      <c r="M147" s="303"/>
      <c r="N147" s="303"/>
      <c r="O147" s="303"/>
      <c r="P147" s="303"/>
      <c r="Q147" s="303"/>
      <c r="R147" s="303"/>
      <c r="S147" s="303"/>
      <c r="T147" s="303"/>
      <c r="U147" s="303"/>
      <c r="V147" s="303"/>
      <c r="W147" s="303"/>
      <c r="X147" s="303"/>
      <c r="Y147" s="304"/>
      <c r="Z147" s="305" t="s">
        <v>103</v>
      </c>
      <c r="AA147" s="306"/>
      <c r="AB147" s="306"/>
      <c r="AC147" s="306"/>
      <c r="AD147" s="307"/>
      <c r="AE147" s="305" t="s">
        <v>115</v>
      </c>
      <c r="AF147" s="306"/>
      <c r="AG147" s="306"/>
      <c r="AH147" s="306"/>
      <c r="AI147" s="306"/>
      <c r="AJ147" s="306"/>
      <c r="AK147" s="306"/>
      <c r="AL147" s="306"/>
      <c r="AM147" s="306"/>
      <c r="AN147" s="307"/>
      <c r="AO147" s="311">
        <v>1350</v>
      </c>
      <c r="AP147" s="311"/>
      <c r="AQ147" s="311"/>
      <c r="AR147" s="311"/>
      <c r="AS147" s="163"/>
      <c r="AT147" s="89">
        <f t="shared" si="12"/>
        <v>1350</v>
      </c>
      <c r="AU147" s="49">
        <v>1350</v>
      </c>
      <c r="AV147" s="49"/>
      <c r="AW147" s="68">
        <f t="shared" si="13"/>
        <v>1350</v>
      </c>
      <c r="AX147" s="68">
        <f t="shared" si="14"/>
        <v>0</v>
      </c>
      <c r="AY147" s="68">
        <f t="shared" si="15"/>
        <v>0</v>
      </c>
      <c r="AZ147" s="68">
        <f t="shared" si="15"/>
        <v>0</v>
      </c>
    </row>
    <row r="148" spans="1:52" ht="46.5" customHeight="1">
      <c r="A148" s="299" t="s">
        <v>224</v>
      </c>
      <c r="B148" s="300"/>
      <c r="C148" s="300"/>
      <c r="D148" s="300"/>
      <c r="E148" s="300"/>
      <c r="F148" s="301"/>
      <c r="G148" s="302" t="s">
        <v>116</v>
      </c>
      <c r="H148" s="303"/>
      <c r="I148" s="303"/>
      <c r="J148" s="303"/>
      <c r="K148" s="303"/>
      <c r="L148" s="303"/>
      <c r="M148" s="303"/>
      <c r="N148" s="303"/>
      <c r="O148" s="303"/>
      <c r="P148" s="303"/>
      <c r="Q148" s="303"/>
      <c r="R148" s="303"/>
      <c r="S148" s="303"/>
      <c r="T148" s="303"/>
      <c r="U148" s="303"/>
      <c r="V148" s="303"/>
      <c r="W148" s="303"/>
      <c r="X148" s="303"/>
      <c r="Y148" s="304"/>
      <c r="Z148" s="305" t="s">
        <v>103</v>
      </c>
      <c r="AA148" s="306"/>
      <c r="AB148" s="306"/>
      <c r="AC148" s="306"/>
      <c r="AD148" s="307"/>
      <c r="AE148" s="305" t="s">
        <v>117</v>
      </c>
      <c r="AF148" s="306"/>
      <c r="AG148" s="306"/>
      <c r="AH148" s="306"/>
      <c r="AI148" s="306"/>
      <c r="AJ148" s="306"/>
      <c r="AK148" s="306"/>
      <c r="AL148" s="306"/>
      <c r="AM148" s="306"/>
      <c r="AN148" s="307"/>
      <c r="AO148" s="311">
        <v>1810.4</v>
      </c>
      <c r="AP148" s="311"/>
      <c r="AQ148" s="311"/>
      <c r="AR148" s="311"/>
      <c r="AS148" s="163"/>
      <c r="AT148" s="89">
        <f t="shared" si="12"/>
        <v>1810.4</v>
      </c>
      <c r="AU148" s="49">
        <v>1810.4</v>
      </c>
      <c r="AV148" s="49"/>
      <c r="AW148" s="68">
        <f t="shared" si="13"/>
        <v>1810.4</v>
      </c>
      <c r="AX148" s="68">
        <f t="shared" si="14"/>
        <v>0</v>
      </c>
      <c r="AY148" s="68">
        <f t="shared" si="15"/>
        <v>0</v>
      </c>
      <c r="AZ148" s="68">
        <f t="shared" si="15"/>
        <v>0</v>
      </c>
    </row>
    <row r="149" spans="1:52" ht="33.75" customHeight="1">
      <c r="A149" s="299" t="s">
        <v>225</v>
      </c>
      <c r="B149" s="300"/>
      <c r="C149" s="300"/>
      <c r="D149" s="300"/>
      <c r="E149" s="300"/>
      <c r="F149" s="301"/>
      <c r="G149" s="302" t="s">
        <v>118</v>
      </c>
      <c r="H149" s="303"/>
      <c r="I149" s="303"/>
      <c r="J149" s="303"/>
      <c r="K149" s="303"/>
      <c r="L149" s="303"/>
      <c r="M149" s="303"/>
      <c r="N149" s="303"/>
      <c r="O149" s="303"/>
      <c r="P149" s="303"/>
      <c r="Q149" s="303"/>
      <c r="R149" s="303"/>
      <c r="S149" s="303"/>
      <c r="T149" s="303"/>
      <c r="U149" s="303"/>
      <c r="V149" s="303"/>
      <c r="W149" s="303"/>
      <c r="X149" s="303"/>
      <c r="Y149" s="304"/>
      <c r="Z149" s="305" t="s">
        <v>103</v>
      </c>
      <c r="AA149" s="306"/>
      <c r="AB149" s="306"/>
      <c r="AC149" s="306"/>
      <c r="AD149" s="307"/>
      <c r="AE149" s="305" t="s">
        <v>119</v>
      </c>
      <c r="AF149" s="306"/>
      <c r="AG149" s="306"/>
      <c r="AH149" s="306"/>
      <c r="AI149" s="306"/>
      <c r="AJ149" s="306"/>
      <c r="AK149" s="306"/>
      <c r="AL149" s="306"/>
      <c r="AM149" s="306"/>
      <c r="AN149" s="307"/>
      <c r="AO149" s="249">
        <v>1593</v>
      </c>
      <c r="AP149" s="249"/>
      <c r="AQ149" s="249"/>
      <c r="AR149" s="249"/>
      <c r="AS149" s="40"/>
      <c r="AT149" s="89">
        <f t="shared" si="12"/>
        <v>1593</v>
      </c>
      <c r="AU149" s="49">
        <v>1593</v>
      </c>
      <c r="AV149" s="49"/>
      <c r="AW149" s="68">
        <f t="shared" si="13"/>
        <v>1593</v>
      </c>
      <c r="AX149" s="68">
        <f t="shared" si="14"/>
        <v>0</v>
      </c>
      <c r="AY149" s="68">
        <f t="shared" si="15"/>
        <v>0</v>
      </c>
      <c r="AZ149" s="68">
        <f t="shared" si="15"/>
        <v>0</v>
      </c>
    </row>
    <row r="150" spans="1:52" ht="13.5" customHeight="1">
      <c r="A150" s="295" t="s">
        <v>299</v>
      </c>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7"/>
    </row>
    <row r="151" spans="1:52" ht="18.75" customHeight="1">
      <c r="A151" s="288" t="s">
        <v>226</v>
      </c>
      <c r="B151" s="289"/>
      <c r="C151" s="289"/>
      <c r="D151" s="289"/>
      <c r="E151" s="289"/>
      <c r="F151" s="290"/>
      <c r="G151" s="291" t="s">
        <v>52</v>
      </c>
      <c r="H151" s="292"/>
      <c r="I151" s="292"/>
      <c r="J151" s="292"/>
      <c r="K151" s="292"/>
      <c r="L151" s="292"/>
      <c r="M151" s="292"/>
      <c r="N151" s="292"/>
      <c r="O151" s="292"/>
      <c r="P151" s="292"/>
      <c r="Q151" s="292"/>
      <c r="R151" s="292"/>
      <c r="S151" s="292"/>
      <c r="T151" s="292"/>
      <c r="U151" s="292"/>
      <c r="V151" s="292"/>
      <c r="W151" s="292"/>
      <c r="X151" s="292"/>
      <c r="Y151" s="293"/>
      <c r="Z151" s="305"/>
      <c r="AA151" s="306"/>
      <c r="AB151" s="306"/>
      <c r="AC151" s="306"/>
      <c r="AD151" s="307"/>
      <c r="AE151" s="305"/>
      <c r="AF151" s="306"/>
      <c r="AG151" s="306"/>
      <c r="AH151" s="306"/>
      <c r="AI151" s="306"/>
      <c r="AJ151" s="306"/>
      <c r="AK151" s="306"/>
      <c r="AL151" s="306"/>
      <c r="AM151" s="306"/>
      <c r="AN151" s="307"/>
      <c r="AO151" s="319"/>
      <c r="AP151" s="319"/>
      <c r="AQ151" s="319"/>
      <c r="AR151" s="319"/>
      <c r="AS151" s="33"/>
      <c r="AT151" s="89">
        <f t="shared" si="12"/>
        <v>0</v>
      </c>
      <c r="AU151" s="49"/>
      <c r="AV151" s="49"/>
      <c r="AW151" s="68">
        <f t="shared" si="13"/>
        <v>0</v>
      </c>
      <c r="AX151" s="68">
        <f t="shared" si="14"/>
        <v>0</v>
      </c>
      <c r="AY151" s="68">
        <f t="shared" si="15"/>
        <v>0</v>
      </c>
      <c r="AZ151" s="68">
        <f t="shared" si="15"/>
        <v>0</v>
      </c>
    </row>
    <row r="152" spans="1:52" ht="30.75" customHeight="1">
      <c r="A152" s="299" t="s">
        <v>227</v>
      </c>
      <c r="B152" s="300"/>
      <c r="C152" s="300"/>
      <c r="D152" s="300"/>
      <c r="E152" s="300"/>
      <c r="F152" s="301"/>
      <c r="G152" s="302" t="s">
        <v>120</v>
      </c>
      <c r="H152" s="303"/>
      <c r="I152" s="303"/>
      <c r="J152" s="303"/>
      <c r="K152" s="303"/>
      <c r="L152" s="303"/>
      <c r="M152" s="303"/>
      <c r="N152" s="303"/>
      <c r="O152" s="303"/>
      <c r="P152" s="303"/>
      <c r="Q152" s="303"/>
      <c r="R152" s="303"/>
      <c r="S152" s="303"/>
      <c r="T152" s="303"/>
      <c r="U152" s="303"/>
      <c r="V152" s="303"/>
      <c r="W152" s="303"/>
      <c r="X152" s="303"/>
      <c r="Y152" s="304"/>
      <c r="Z152" s="305" t="s">
        <v>53</v>
      </c>
      <c r="AA152" s="306"/>
      <c r="AB152" s="306"/>
      <c r="AC152" s="306"/>
      <c r="AD152" s="307"/>
      <c r="AE152" s="305" t="s">
        <v>340</v>
      </c>
      <c r="AF152" s="306"/>
      <c r="AG152" s="306"/>
      <c r="AH152" s="306"/>
      <c r="AI152" s="306"/>
      <c r="AJ152" s="306"/>
      <c r="AK152" s="306"/>
      <c r="AL152" s="306"/>
      <c r="AM152" s="306"/>
      <c r="AN152" s="307"/>
      <c r="AO152" s="318">
        <v>2.4300000000000002</v>
      </c>
      <c r="AP152" s="318"/>
      <c r="AQ152" s="318"/>
      <c r="AR152" s="318"/>
      <c r="AS152" s="32"/>
      <c r="AT152" s="105">
        <f>AO152</f>
        <v>2.4300000000000002</v>
      </c>
      <c r="AU152" s="58">
        <v>2.4300000000000002</v>
      </c>
      <c r="AV152" s="58"/>
      <c r="AW152" s="106">
        <f>AU152</f>
        <v>2.4300000000000002</v>
      </c>
      <c r="AX152" s="106">
        <v>0</v>
      </c>
      <c r="AY152" s="106">
        <f t="shared" si="15"/>
        <v>0</v>
      </c>
      <c r="AZ152" s="106">
        <f t="shared" si="15"/>
        <v>0</v>
      </c>
    </row>
    <row r="153" spans="1:52" ht="21.75" customHeight="1">
      <c r="A153" s="295" t="s">
        <v>299</v>
      </c>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7"/>
    </row>
    <row r="154" spans="1:52" ht="57" customHeight="1">
      <c r="A154" s="288" t="s">
        <v>228</v>
      </c>
      <c r="B154" s="289"/>
      <c r="C154" s="289"/>
      <c r="D154" s="289"/>
      <c r="E154" s="289"/>
      <c r="F154" s="290"/>
      <c r="G154" s="328" t="s">
        <v>341</v>
      </c>
      <c r="H154" s="329"/>
      <c r="I154" s="329"/>
      <c r="J154" s="329"/>
      <c r="K154" s="329"/>
      <c r="L154" s="329"/>
      <c r="M154" s="329"/>
      <c r="N154" s="329"/>
      <c r="O154" s="329"/>
      <c r="P154" s="329"/>
      <c r="Q154" s="329"/>
      <c r="R154" s="329"/>
      <c r="S154" s="329"/>
      <c r="T154" s="329"/>
      <c r="U154" s="329"/>
      <c r="V154" s="329"/>
      <c r="W154" s="329"/>
      <c r="X154" s="329"/>
      <c r="Y154" s="329"/>
      <c r="Z154" s="204"/>
      <c r="AA154" s="204"/>
      <c r="AB154" s="204"/>
      <c r="AC154" s="204"/>
      <c r="AD154" s="204"/>
      <c r="AE154" s="206"/>
      <c r="AF154" s="206"/>
      <c r="AG154" s="206"/>
      <c r="AH154" s="206"/>
      <c r="AI154" s="206"/>
      <c r="AJ154" s="206"/>
      <c r="AK154" s="206"/>
      <c r="AL154" s="206"/>
      <c r="AM154" s="206"/>
      <c r="AN154" s="218"/>
      <c r="AO154" s="318"/>
      <c r="AP154" s="318"/>
      <c r="AQ154" s="318"/>
      <c r="AR154" s="318"/>
      <c r="AS154" s="164"/>
      <c r="AT154" s="70"/>
      <c r="AU154" s="58"/>
      <c r="AV154" s="58"/>
      <c r="AW154" s="55"/>
      <c r="AX154" s="55"/>
      <c r="AY154" s="55"/>
      <c r="AZ154" s="55"/>
    </row>
    <row r="155" spans="1:52" ht="16.5" customHeight="1">
      <c r="A155" s="288" t="s">
        <v>229</v>
      </c>
      <c r="B155" s="289"/>
      <c r="C155" s="289"/>
      <c r="D155" s="289"/>
      <c r="E155" s="289"/>
      <c r="F155" s="290"/>
      <c r="G155" s="291" t="s">
        <v>47</v>
      </c>
      <c r="H155" s="292"/>
      <c r="I155" s="292"/>
      <c r="J155" s="292"/>
      <c r="K155" s="292"/>
      <c r="L155" s="292"/>
      <c r="M155" s="292"/>
      <c r="N155" s="292"/>
      <c r="O155" s="292"/>
      <c r="P155" s="292"/>
      <c r="Q155" s="292"/>
      <c r="R155" s="292"/>
      <c r="S155" s="292"/>
      <c r="T155" s="292"/>
      <c r="U155" s="292"/>
      <c r="V155" s="292"/>
      <c r="W155" s="292"/>
      <c r="X155" s="292"/>
      <c r="Y155" s="293"/>
      <c r="Z155" s="229"/>
      <c r="AA155" s="230"/>
      <c r="AB155" s="230"/>
      <c r="AC155" s="230"/>
      <c r="AD155" s="231"/>
      <c r="AE155" s="229"/>
      <c r="AF155" s="230"/>
      <c r="AG155" s="230"/>
      <c r="AH155" s="230"/>
      <c r="AI155" s="230"/>
      <c r="AJ155" s="230"/>
      <c r="AK155" s="230"/>
      <c r="AL155" s="230"/>
      <c r="AM155" s="230"/>
      <c r="AN155" s="231"/>
      <c r="AO155" s="333"/>
      <c r="AP155" s="333"/>
      <c r="AQ155" s="333"/>
      <c r="AR155" s="333"/>
      <c r="AS155" s="33"/>
      <c r="AT155" s="89">
        <f t="shared" ref="AT155:AT227" si="16">AO155+AS155</f>
        <v>0</v>
      </c>
      <c r="AU155" s="67"/>
      <c r="AV155" s="67"/>
      <c r="AW155" s="68">
        <f t="shared" ref="AW155:AW226" si="17">AU155+AV155</f>
        <v>0</v>
      </c>
      <c r="AX155" s="68">
        <f t="shared" ref="AX155:AX225" si="18">AO155-AU155</f>
        <v>0</v>
      </c>
      <c r="AY155" s="68">
        <f t="shared" ref="AY155:AZ226" si="19">AS155-AV155</f>
        <v>0</v>
      </c>
      <c r="AZ155" s="68">
        <f t="shared" si="19"/>
        <v>0</v>
      </c>
    </row>
    <row r="156" spans="1:52" ht="32.25" customHeight="1">
      <c r="A156" s="299" t="s">
        <v>230</v>
      </c>
      <c r="B156" s="300"/>
      <c r="C156" s="300"/>
      <c r="D156" s="300"/>
      <c r="E156" s="300"/>
      <c r="F156" s="301"/>
      <c r="G156" s="302" t="s">
        <v>121</v>
      </c>
      <c r="H156" s="303"/>
      <c r="I156" s="303"/>
      <c r="J156" s="303"/>
      <c r="K156" s="303"/>
      <c r="L156" s="303"/>
      <c r="M156" s="303"/>
      <c r="N156" s="303"/>
      <c r="O156" s="303"/>
      <c r="P156" s="303"/>
      <c r="Q156" s="303"/>
      <c r="R156" s="303"/>
      <c r="S156" s="303"/>
      <c r="T156" s="303"/>
      <c r="U156" s="303"/>
      <c r="V156" s="303"/>
      <c r="W156" s="303"/>
      <c r="X156" s="303"/>
      <c r="Y156" s="304"/>
      <c r="Z156" s="305" t="s">
        <v>73</v>
      </c>
      <c r="AA156" s="306"/>
      <c r="AB156" s="306"/>
      <c r="AC156" s="306"/>
      <c r="AD156" s="307"/>
      <c r="AE156" s="323" t="s">
        <v>342</v>
      </c>
      <c r="AF156" s="324"/>
      <c r="AG156" s="324"/>
      <c r="AH156" s="324"/>
      <c r="AI156" s="324"/>
      <c r="AJ156" s="324"/>
      <c r="AK156" s="324"/>
      <c r="AL156" s="324"/>
      <c r="AM156" s="324"/>
      <c r="AN156" s="325"/>
      <c r="AO156" s="249">
        <v>199</v>
      </c>
      <c r="AP156" s="249"/>
      <c r="AQ156" s="249"/>
      <c r="AR156" s="249"/>
      <c r="AS156" s="34"/>
      <c r="AT156" s="89">
        <f t="shared" si="16"/>
        <v>199</v>
      </c>
      <c r="AU156" s="49">
        <v>198.34100000000001</v>
      </c>
      <c r="AV156" s="49"/>
      <c r="AW156" s="68">
        <f t="shared" si="17"/>
        <v>198.34100000000001</v>
      </c>
      <c r="AX156" s="68">
        <f>AU156-AO156</f>
        <v>-0.65899999999999181</v>
      </c>
      <c r="AY156" s="68">
        <f t="shared" si="19"/>
        <v>0</v>
      </c>
      <c r="AZ156" s="68">
        <f>AW156-AT156</f>
        <v>-0.65899999999999181</v>
      </c>
    </row>
    <row r="157" spans="1:52" ht="35.25" customHeight="1">
      <c r="A157" s="299" t="s">
        <v>231</v>
      </c>
      <c r="B157" s="300"/>
      <c r="C157" s="300"/>
      <c r="D157" s="300"/>
      <c r="E157" s="300"/>
      <c r="F157" s="301"/>
      <c r="G157" s="302" t="s">
        <v>122</v>
      </c>
      <c r="H157" s="303"/>
      <c r="I157" s="303"/>
      <c r="J157" s="303"/>
      <c r="K157" s="303"/>
      <c r="L157" s="303"/>
      <c r="M157" s="303"/>
      <c r="N157" s="303"/>
      <c r="O157" s="303"/>
      <c r="P157" s="303"/>
      <c r="Q157" s="303"/>
      <c r="R157" s="303"/>
      <c r="S157" s="303"/>
      <c r="T157" s="303"/>
      <c r="U157" s="303"/>
      <c r="V157" s="303"/>
      <c r="W157" s="303"/>
      <c r="X157" s="303"/>
      <c r="Y157" s="304"/>
      <c r="Z157" s="305" t="s">
        <v>73</v>
      </c>
      <c r="AA157" s="306"/>
      <c r="AB157" s="306"/>
      <c r="AC157" s="306"/>
      <c r="AD157" s="307"/>
      <c r="AE157" s="305" t="s">
        <v>339</v>
      </c>
      <c r="AF157" s="306"/>
      <c r="AG157" s="306"/>
      <c r="AH157" s="306"/>
      <c r="AI157" s="306"/>
      <c r="AJ157" s="306"/>
      <c r="AK157" s="306"/>
      <c r="AL157" s="306"/>
      <c r="AM157" s="306"/>
      <c r="AN157" s="307"/>
      <c r="AO157" s="249">
        <v>50</v>
      </c>
      <c r="AP157" s="249"/>
      <c r="AQ157" s="249"/>
      <c r="AR157" s="249"/>
      <c r="AS157" s="154"/>
      <c r="AT157" s="89">
        <f t="shared" si="16"/>
        <v>50</v>
      </c>
      <c r="AU157" s="49">
        <v>50</v>
      </c>
      <c r="AV157" s="49"/>
      <c r="AW157" s="68">
        <f t="shared" si="17"/>
        <v>50</v>
      </c>
      <c r="AX157" s="68">
        <f t="shared" si="18"/>
        <v>0</v>
      </c>
      <c r="AY157" s="68">
        <f t="shared" si="19"/>
        <v>0</v>
      </c>
      <c r="AZ157" s="68">
        <f t="shared" si="19"/>
        <v>0</v>
      </c>
    </row>
    <row r="158" spans="1:52" ht="23.25" customHeight="1">
      <c r="A158" s="295" t="s">
        <v>304</v>
      </c>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7"/>
    </row>
    <row r="159" spans="1:52" ht="18.75" customHeight="1">
      <c r="A159" s="288" t="s">
        <v>232</v>
      </c>
      <c r="B159" s="289"/>
      <c r="C159" s="289"/>
      <c r="D159" s="289"/>
      <c r="E159" s="289"/>
      <c r="F159" s="290"/>
      <c r="G159" s="291" t="s">
        <v>48</v>
      </c>
      <c r="H159" s="292"/>
      <c r="I159" s="292"/>
      <c r="J159" s="292"/>
      <c r="K159" s="292"/>
      <c r="L159" s="292"/>
      <c r="M159" s="292"/>
      <c r="N159" s="292"/>
      <c r="O159" s="292"/>
      <c r="P159" s="292"/>
      <c r="Q159" s="292"/>
      <c r="R159" s="292"/>
      <c r="S159" s="292"/>
      <c r="T159" s="292"/>
      <c r="U159" s="292"/>
      <c r="V159" s="292"/>
      <c r="W159" s="292"/>
      <c r="X159" s="292"/>
      <c r="Y159" s="293"/>
      <c r="Z159" s="291" t="s">
        <v>51</v>
      </c>
      <c r="AA159" s="292"/>
      <c r="AB159" s="292"/>
      <c r="AC159" s="292"/>
      <c r="AD159" s="293"/>
      <c r="AE159" s="291" t="s">
        <v>51</v>
      </c>
      <c r="AF159" s="292"/>
      <c r="AG159" s="292"/>
      <c r="AH159" s="292"/>
      <c r="AI159" s="292"/>
      <c r="AJ159" s="292"/>
      <c r="AK159" s="292"/>
      <c r="AL159" s="292"/>
      <c r="AM159" s="292"/>
      <c r="AN159" s="293"/>
      <c r="AO159" s="298"/>
      <c r="AP159" s="298"/>
      <c r="AQ159" s="298"/>
      <c r="AR159" s="298"/>
      <c r="AS159" s="33"/>
      <c r="AT159" s="89">
        <f t="shared" si="16"/>
        <v>0</v>
      </c>
      <c r="AU159" s="90"/>
      <c r="AV159" s="90"/>
      <c r="AW159" s="68">
        <f t="shared" si="17"/>
        <v>0</v>
      </c>
      <c r="AX159" s="68">
        <f t="shared" si="18"/>
        <v>0</v>
      </c>
      <c r="AY159" s="68">
        <f t="shared" si="19"/>
        <v>0</v>
      </c>
      <c r="AZ159" s="68">
        <f t="shared" si="19"/>
        <v>0</v>
      </c>
    </row>
    <row r="160" spans="1:52" ht="25.5" customHeight="1">
      <c r="A160" s="299" t="s">
        <v>233</v>
      </c>
      <c r="B160" s="300"/>
      <c r="C160" s="300"/>
      <c r="D160" s="300"/>
      <c r="E160" s="300"/>
      <c r="F160" s="301"/>
      <c r="G160" s="302" t="s">
        <v>123</v>
      </c>
      <c r="H160" s="303"/>
      <c r="I160" s="303"/>
      <c r="J160" s="303"/>
      <c r="K160" s="303"/>
      <c r="L160" s="303"/>
      <c r="M160" s="303"/>
      <c r="N160" s="303"/>
      <c r="O160" s="303"/>
      <c r="P160" s="303"/>
      <c r="Q160" s="303"/>
      <c r="R160" s="303"/>
      <c r="S160" s="303"/>
      <c r="T160" s="303"/>
      <c r="U160" s="303"/>
      <c r="V160" s="303"/>
      <c r="W160" s="303"/>
      <c r="X160" s="303"/>
      <c r="Y160" s="304"/>
      <c r="Z160" s="305" t="s">
        <v>49</v>
      </c>
      <c r="AA160" s="306"/>
      <c r="AB160" s="306"/>
      <c r="AC160" s="306"/>
      <c r="AD160" s="307"/>
      <c r="AE160" s="305" t="s">
        <v>89</v>
      </c>
      <c r="AF160" s="306"/>
      <c r="AG160" s="306"/>
      <c r="AH160" s="306"/>
      <c r="AI160" s="306"/>
      <c r="AJ160" s="306"/>
      <c r="AK160" s="306"/>
      <c r="AL160" s="306"/>
      <c r="AM160" s="306"/>
      <c r="AN160" s="307"/>
      <c r="AO160" s="337">
        <v>87</v>
      </c>
      <c r="AP160" s="337"/>
      <c r="AQ160" s="337"/>
      <c r="AR160" s="337"/>
      <c r="AS160" s="163"/>
      <c r="AT160" s="99">
        <f t="shared" si="16"/>
        <v>87</v>
      </c>
      <c r="AU160" s="100">
        <f>AU156/AU164</f>
        <v>87.374889867841418</v>
      </c>
      <c r="AV160" s="90"/>
      <c r="AW160" s="101">
        <f t="shared" si="17"/>
        <v>87.374889867841418</v>
      </c>
      <c r="AX160" s="68">
        <f t="shared" si="18"/>
        <v>-0.37488986784141787</v>
      </c>
      <c r="AY160" s="68">
        <f t="shared" si="19"/>
        <v>0</v>
      </c>
      <c r="AZ160" s="68">
        <f t="shared" si="19"/>
        <v>-0.37488986784141787</v>
      </c>
    </row>
    <row r="161" spans="1:52" ht="34.5" customHeight="1">
      <c r="A161" s="299" t="s">
        <v>234</v>
      </c>
      <c r="B161" s="300"/>
      <c r="C161" s="300"/>
      <c r="D161" s="300"/>
      <c r="E161" s="300"/>
      <c r="F161" s="301"/>
      <c r="G161" s="302" t="s">
        <v>124</v>
      </c>
      <c r="H161" s="303"/>
      <c r="I161" s="303"/>
      <c r="J161" s="303"/>
      <c r="K161" s="303"/>
      <c r="L161" s="303"/>
      <c r="M161" s="303"/>
      <c r="N161" s="303"/>
      <c r="O161" s="303"/>
      <c r="P161" s="303"/>
      <c r="Q161" s="303"/>
      <c r="R161" s="303"/>
      <c r="S161" s="303"/>
      <c r="T161" s="303"/>
      <c r="U161" s="303"/>
      <c r="V161" s="303"/>
      <c r="W161" s="303"/>
      <c r="X161" s="303"/>
      <c r="Y161" s="304"/>
      <c r="Z161" s="305" t="s">
        <v>49</v>
      </c>
      <c r="AA161" s="306"/>
      <c r="AB161" s="306"/>
      <c r="AC161" s="306"/>
      <c r="AD161" s="307"/>
      <c r="AE161" s="305" t="s">
        <v>89</v>
      </c>
      <c r="AF161" s="306"/>
      <c r="AG161" s="306"/>
      <c r="AH161" s="306"/>
      <c r="AI161" s="306"/>
      <c r="AJ161" s="306"/>
      <c r="AK161" s="306"/>
      <c r="AL161" s="306"/>
      <c r="AM161" s="306"/>
      <c r="AN161" s="307"/>
      <c r="AO161" s="337">
        <f>AO157/AO165</f>
        <v>2</v>
      </c>
      <c r="AP161" s="337"/>
      <c r="AQ161" s="337"/>
      <c r="AR161" s="337"/>
      <c r="AS161" s="163"/>
      <c r="AT161" s="89">
        <f t="shared" si="16"/>
        <v>2</v>
      </c>
      <c r="AU161" s="90">
        <f>AU157/AU165</f>
        <v>2</v>
      </c>
      <c r="AV161" s="90"/>
      <c r="AW161" s="68">
        <f t="shared" si="17"/>
        <v>2</v>
      </c>
      <c r="AX161" s="68">
        <f t="shared" si="18"/>
        <v>0</v>
      </c>
      <c r="AY161" s="68">
        <f t="shared" si="19"/>
        <v>0</v>
      </c>
      <c r="AZ161" s="68">
        <f t="shared" si="19"/>
        <v>0</v>
      </c>
    </row>
    <row r="162" spans="1:52" ht="18" customHeight="1">
      <c r="A162" s="295" t="s">
        <v>299</v>
      </c>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7"/>
    </row>
    <row r="163" spans="1:52" ht="18" customHeight="1">
      <c r="A163" s="288" t="s">
        <v>235</v>
      </c>
      <c r="B163" s="289"/>
      <c r="C163" s="289"/>
      <c r="D163" s="289"/>
      <c r="E163" s="289"/>
      <c r="F163" s="290"/>
      <c r="G163" s="291" t="s">
        <v>50</v>
      </c>
      <c r="H163" s="292"/>
      <c r="I163" s="292"/>
      <c r="J163" s="292"/>
      <c r="K163" s="292"/>
      <c r="L163" s="292"/>
      <c r="M163" s="292"/>
      <c r="N163" s="292"/>
      <c r="O163" s="292"/>
      <c r="P163" s="292"/>
      <c r="Q163" s="292"/>
      <c r="R163" s="292"/>
      <c r="S163" s="292"/>
      <c r="T163" s="292"/>
      <c r="U163" s="292"/>
      <c r="V163" s="292"/>
      <c r="W163" s="292"/>
      <c r="X163" s="292"/>
      <c r="Y163" s="293"/>
      <c r="Z163" s="291" t="s">
        <v>51</v>
      </c>
      <c r="AA163" s="292"/>
      <c r="AB163" s="292"/>
      <c r="AC163" s="292"/>
      <c r="AD163" s="293"/>
      <c r="AE163" s="291" t="s">
        <v>51</v>
      </c>
      <c r="AF163" s="292"/>
      <c r="AG163" s="292"/>
      <c r="AH163" s="292"/>
      <c r="AI163" s="292"/>
      <c r="AJ163" s="292"/>
      <c r="AK163" s="292"/>
      <c r="AL163" s="292"/>
      <c r="AM163" s="292"/>
      <c r="AN163" s="293"/>
      <c r="AO163" s="311"/>
      <c r="AP163" s="311"/>
      <c r="AQ163" s="311"/>
      <c r="AR163" s="311"/>
      <c r="AS163" s="33"/>
      <c r="AT163" s="70"/>
      <c r="AU163" s="49"/>
      <c r="AV163" s="49"/>
      <c r="AW163" s="55"/>
      <c r="AX163" s="55"/>
      <c r="AY163" s="55"/>
      <c r="AZ163" s="55"/>
    </row>
    <row r="164" spans="1:52" ht="36" customHeight="1">
      <c r="A164" s="299" t="s">
        <v>236</v>
      </c>
      <c r="B164" s="300"/>
      <c r="C164" s="300"/>
      <c r="D164" s="300"/>
      <c r="E164" s="300"/>
      <c r="F164" s="301"/>
      <c r="G164" s="302" t="s">
        <v>125</v>
      </c>
      <c r="H164" s="303"/>
      <c r="I164" s="303"/>
      <c r="J164" s="303"/>
      <c r="K164" s="303"/>
      <c r="L164" s="303"/>
      <c r="M164" s="303"/>
      <c r="N164" s="303"/>
      <c r="O164" s="303"/>
      <c r="P164" s="303"/>
      <c r="Q164" s="303"/>
      <c r="R164" s="303"/>
      <c r="S164" s="303"/>
      <c r="T164" s="303"/>
      <c r="U164" s="303"/>
      <c r="V164" s="303"/>
      <c r="W164" s="303"/>
      <c r="X164" s="303"/>
      <c r="Y164" s="304"/>
      <c r="Z164" s="305" t="s">
        <v>103</v>
      </c>
      <c r="AA164" s="306"/>
      <c r="AB164" s="306"/>
      <c r="AC164" s="306"/>
      <c r="AD164" s="307"/>
      <c r="AE164" s="305" t="s">
        <v>126</v>
      </c>
      <c r="AF164" s="306"/>
      <c r="AG164" s="306"/>
      <c r="AH164" s="306"/>
      <c r="AI164" s="306"/>
      <c r="AJ164" s="306"/>
      <c r="AK164" s="306"/>
      <c r="AL164" s="306"/>
      <c r="AM164" s="306"/>
      <c r="AN164" s="307"/>
      <c r="AO164" s="311">
        <v>2.2799999999999998</v>
      </c>
      <c r="AP164" s="311"/>
      <c r="AQ164" s="311"/>
      <c r="AR164" s="311"/>
      <c r="AS164" s="163"/>
      <c r="AT164" s="89">
        <f t="shared" si="16"/>
        <v>2.2799999999999998</v>
      </c>
      <c r="AU164" s="49">
        <v>2.27</v>
      </c>
      <c r="AV164" s="49"/>
      <c r="AW164" s="68">
        <f t="shared" si="17"/>
        <v>2.27</v>
      </c>
      <c r="AX164" s="68">
        <f>AU164-AO164</f>
        <v>-9.9999999999997868E-3</v>
      </c>
      <c r="AY164" s="68">
        <f t="shared" si="19"/>
        <v>0</v>
      </c>
      <c r="AZ164" s="68">
        <f>AW164-AT164</f>
        <v>-9.9999999999997868E-3</v>
      </c>
    </row>
    <row r="165" spans="1:52" ht="36" customHeight="1">
      <c r="A165" s="299" t="s">
        <v>237</v>
      </c>
      <c r="B165" s="300"/>
      <c r="C165" s="300"/>
      <c r="D165" s="300"/>
      <c r="E165" s="300"/>
      <c r="F165" s="301"/>
      <c r="G165" s="302" t="s">
        <v>127</v>
      </c>
      <c r="H165" s="303"/>
      <c r="I165" s="303"/>
      <c r="J165" s="303"/>
      <c r="K165" s="303"/>
      <c r="L165" s="303"/>
      <c r="M165" s="303"/>
      <c r="N165" s="303"/>
      <c r="O165" s="303"/>
      <c r="P165" s="303"/>
      <c r="Q165" s="303"/>
      <c r="R165" s="303"/>
      <c r="S165" s="303"/>
      <c r="T165" s="303"/>
      <c r="U165" s="303"/>
      <c r="V165" s="303"/>
      <c r="W165" s="303"/>
      <c r="X165" s="303"/>
      <c r="Y165" s="304"/>
      <c r="Z165" s="305" t="s">
        <v>103</v>
      </c>
      <c r="AA165" s="306"/>
      <c r="AB165" s="306"/>
      <c r="AC165" s="306"/>
      <c r="AD165" s="307"/>
      <c r="AE165" s="305" t="s">
        <v>128</v>
      </c>
      <c r="AF165" s="306"/>
      <c r="AG165" s="306"/>
      <c r="AH165" s="306"/>
      <c r="AI165" s="306"/>
      <c r="AJ165" s="306"/>
      <c r="AK165" s="306"/>
      <c r="AL165" s="306"/>
      <c r="AM165" s="306"/>
      <c r="AN165" s="307"/>
      <c r="AO165" s="311">
        <v>25</v>
      </c>
      <c r="AP165" s="311"/>
      <c r="AQ165" s="311"/>
      <c r="AR165" s="311"/>
      <c r="AS165" s="163"/>
      <c r="AT165" s="89">
        <f t="shared" si="16"/>
        <v>25</v>
      </c>
      <c r="AU165" s="49">
        <v>25</v>
      </c>
      <c r="AV165" s="49"/>
      <c r="AW165" s="68">
        <f t="shared" si="17"/>
        <v>25</v>
      </c>
      <c r="AX165" s="68">
        <f t="shared" si="18"/>
        <v>0</v>
      </c>
      <c r="AY165" s="68">
        <f t="shared" si="19"/>
        <v>0</v>
      </c>
      <c r="AZ165" s="68">
        <f t="shared" si="19"/>
        <v>0</v>
      </c>
    </row>
    <row r="166" spans="1:52" ht="21.75" customHeight="1">
      <c r="A166" s="295" t="s">
        <v>299</v>
      </c>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7"/>
    </row>
    <row r="167" spans="1:52" ht="18.75" customHeight="1">
      <c r="A167" s="288" t="s">
        <v>238</v>
      </c>
      <c r="B167" s="289"/>
      <c r="C167" s="289"/>
      <c r="D167" s="289"/>
      <c r="E167" s="289"/>
      <c r="F167" s="290"/>
      <c r="G167" s="291" t="s">
        <v>52</v>
      </c>
      <c r="H167" s="292"/>
      <c r="I167" s="292"/>
      <c r="J167" s="292"/>
      <c r="K167" s="292"/>
      <c r="L167" s="292"/>
      <c r="M167" s="292"/>
      <c r="N167" s="292"/>
      <c r="O167" s="292"/>
      <c r="P167" s="292"/>
      <c r="Q167" s="292"/>
      <c r="R167" s="292"/>
      <c r="S167" s="292"/>
      <c r="T167" s="292"/>
      <c r="U167" s="292"/>
      <c r="V167" s="292"/>
      <c r="W167" s="292"/>
      <c r="X167" s="292"/>
      <c r="Y167" s="293"/>
      <c r="Z167" s="305"/>
      <c r="AA167" s="306"/>
      <c r="AB167" s="306"/>
      <c r="AC167" s="306"/>
      <c r="AD167" s="307"/>
      <c r="AE167" s="305"/>
      <c r="AF167" s="306"/>
      <c r="AG167" s="306"/>
      <c r="AH167" s="306"/>
      <c r="AI167" s="306"/>
      <c r="AJ167" s="306"/>
      <c r="AK167" s="306"/>
      <c r="AL167" s="306"/>
      <c r="AM167" s="306"/>
      <c r="AN167" s="307"/>
      <c r="AO167" s="319"/>
      <c r="AP167" s="319"/>
      <c r="AQ167" s="319"/>
      <c r="AR167" s="319"/>
      <c r="AS167" s="33"/>
      <c r="AT167" s="70"/>
      <c r="AU167" s="64"/>
      <c r="AV167" s="64"/>
      <c r="AW167" s="55"/>
      <c r="AX167" s="55"/>
      <c r="AY167" s="55"/>
      <c r="AZ167" s="55"/>
    </row>
    <row r="168" spans="1:52" ht="42.75" customHeight="1">
      <c r="A168" s="299" t="s">
        <v>239</v>
      </c>
      <c r="B168" s="300"/>
      <c r="C168" s="300"/>
      <c r="D168" s="300"/>
      <c r="E168" s="300"/>
      <c r="F168" s="301"/>
      <c r="G168" s="302" t="s">
        <v>58</v>
      </c>
      <c r="H168" s="303"/>
      <c r="I168" s="303"/>
      <c r="J168" s="303"/>
      <c r="K168" s="303"/>
      <c r="L168" s="303"/>
      <c r="M168" s="303"/>
      <c r="N168" s="303"/>
      <c r="O168" s="303"/>
      <c r="P168" s="303"/>
      <c r="Q168" s="303"/>
      <c r="R168" s="303"/>
      <c r="S168" s="303"/>
      <c r="T168" s="303"/>
      <c r="U168" s="303"/>
      <c r="V168" s="303"/>
      <c r="W168" s="303"/>
      <c r="X168" s="303"/>
      <c r="Y168" s="304"/>
      <c r="Z168" s="305" t="s">
        <v>53</v>
      </c>
      <c r="AA168" s="306"/>
      <c r="AB168" s="306"/>
      <c r="AC168" s="306"/>
      <c r="AD168" s="307"/>
      <c r="AE168" s="323" t="s">
        <v>343</v>
      </c>
      <c r="AF168" s="324"/>
      <c r="AG168" s="324"/>
      <c r="AH168" s="324"/>
      <c r="AI168" s="324"/>
      <c r="AJ168" s="324"/>
      <c r="AK168" s="324"/>
      <c r="AL168" s="324"/>
      <c r="AM168" s="324"/>
      <c r="AN168" s="325"/>
      <c r="AO168" s="343">
        <v>1</v>
      </c>
      <c r="AP168" s="343"/>
      <c r="AQ168" s="343"/>
      <c r="AR168" s="343"/>
      <c r="AS168" s="183" t="s">
        <v>53</v>
      </c>
      <c r="AT168" s="104">
        <v>1</v>
      </c>
      <c r="AU168" s="184">
        <v>0.64300000000000002</v>
      </c>
      <c r="AV168" s="184"/>
      <c r="AW168" s="185">
        <f t="shared" si="17"/>
        <v>0.64300000000000002</v>
      </c>
      <c r="AX168" s="185">
        <f>AU168-AO168</f>
        <v>-0.35699999999999998</v>
      </c>
      <c r="AY168" s="185"/>
      <c r="AZ168" s="185">
        <f>AX168</f>
        <v>-0.35699999999999998</v>
      </c>
    </row>
    <row r="169" spans="1:52" ht="15" customHeight="1">
      <c r="A169" s="295" t="s">
        <v>299</v>
      </c>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c r="AZ169" s="297"/>
    </row>
    <row r="170" spans="1:52" ht="50.25" customHeight="1">
      <c r="A170" s="288" t="s">
        <v>240</v>
      </c>
      <c r="B170" s="289"/>
      <c r="C170" s="289"/>
      <c r="D170" s="289"/>
      <c r="E170" s="289"/>
      <c r="F170" s="290"/>
      <c r="G170" s="328" t="s">
        <v>129</v>
      </c>
      <c r="H170" s="329"/>
      <c r="I170" s="329"/>
      <c r="J170" s="329"/>
      <c r="K170" s="329"/>
      <c r="L170" s="329"/>
      <c r="M170" s="329"/>
      <c r="N170" s="329"/>
      <c r="O170" s="329"/>
      <c r="P170" s="329"/>
      <c r="Q170" s="329"/>
      <c r="R170" s="329"/>
      <c r="S170" s="329"/>
      <c r="T170" s="329"/>
      <c r="U170" s="329"/>
      <c r="V170" s="329"/>
      <c r="W170" s="329"/>
      <c r="X170" s="329"/>
      <c r="Y170" s="329"/>
      <c r="Z170" s="204"/>
      <c r="AA170" s="204"/>
      <c r="AB170" s="204"/>
      <c r="AC170" s="204"/>
      <c r="AD170" s="204"/>
      <c r="AE170" s="206"/>
      <c r="AF170" s="206"/>
      <c r="AG170" s="206"/>
      <c r="AH170" s="206"/>
      <c r="AI170" s="206"/>
      <c r="AJ170" s="206"/>
      <c r="AK170" s="206"/>
      <c r="AL170" s="206"/>
      <c r="AM170" s="206"/>
      <c r="AN170" s="218"/>
      <c r="AO170" s="318"/>
      <c r="AP170" s="318"/>
      <c r="AQ170" s="318"/>
      <c r="AR170" s="318"/>
      <c r="AS170" s="164"/>
      <c r="AT170" s="70"/>
      <c r="AU170" s="58"/>
      <c r="AV170" s="58"/>
      <c r="AW170" s="55"/>
      <c r="AX170" s="55"/>
      <c r="AY170" s="55"/>
      <c r="AZ170" s="55"/>
    </row>
    <row r="171" spans="1:52" ht="16.5" customHeight="1">
      <c r="A171" s="288" t="s">
        <v>241</v>
      </c>
      <c r="B171" s="289"/>
      <c r="C171" s="289"/>
      <c r="D171" s="289"/>
      <c r="E171" s="289"/>
      <c r="F171" s="290"/>
      <c r="G171" s="291" t="s">
        <v>47</v>
      </c>
      <c r="H171" s="292"/>
      <c r="I171" s="292"/>
      <c r="J171" s="292"/>
      <c r="K171" s="292"/>
      <c r="L171" s="292"/>
      <c r="M171" s="292"/>
      <c r="N171" s="292"/>
      <c r="O171" s="292"/>
      <c r="P171" s="292"/>
      <c r="Q171" s="292"/>
      <c r="R171" s="292"/>
      <c r="S171" s="292"/>
      <c r="T171" s="292"/>
      <c r="U171" s="292"/>
      <c r="V171" s="292"/>
      <c r="W171" s="292"/>
      <c r="X171" s="292"/>
      <c r="Y171" s="293"/>
      <c r="Z171" s="229"/>
      <c r="AA171" s="230"/>
      <c r="AB171" s="230"/>
      <c r="AC171" s="230"/>
      <c r="AD171" s="231"/>
      <c r="AE171" s="229"/>
      <c r="AF171" s="230"/>
      <c r="AG171" s="230"/>
      <c r="AH171" s="230"/>
      <c r="AI171" s="230"/>
      <c r="AJ171" s="230"/>
      <c r="AK171" s="230"/>
      <c r="AL171" s="230"/>
      <c r="AM171" s="230"/>
      <c r="AN171" s="231"/>
      <c r="AO171" s="294">
        <f>AO172+AO173+AO174</f>
        <v>11571.35</v>
      </c>
      <c r="AP171" s="294"/>
      <c r="AQ171" s="294"/>
      <c r="AR171" s="294"/>
      <c r="AS171" s="33"/>
      <c r="AT171" s="89">
        <f t="shared" si="16"/>
        <v>11571.35</v>
      </c>
      <c r="AU171" s="68">
        <f>AU172+AU173+AU174</f>
        <v>11448.37</v>
      </c>
      <c r="AV171" s="68"/>
      <c r="AW171" s="68">
        <f t="shared" si="17"/>
        <v>11448.37</v>
      </c>
      <c r="AX171" s="68">
        <f>AO171-AU171</f>
        <v>122.97999999999956</v>
      </c>
      <c r="AY171" s="68">
        <f t="shared" si="19"/>
        <v>0</v>
      </c>
      <c r="AZ171" s="68">
        <f t="shared" si="19"/>
        <v>122.97999999999956</v>
      </c>
    </row>
    <row r="172" spans="1:52" ht="39" customHeight="1">
      <c r="A172" s="299" t="s">
        <v>242</v>
      </c>
      <c r="B172" s="300"/>
      <c r="C172" s="300"/>
      <c r="D172" s="300"/>
      <c r="E172" s="300"/>
      <c r="F172" s="301"/>
      <c r="G172" s="302" t="s">
        <v>130</v>
      </c>
      <c r="H172" s="303"/>
      <c r="I172" s="303"/>
      <c r="J172" s="303"/>
      <c r="K172" s="303"/>
      <c r="L172" s="303"/>
      <c r="M172" s="303"/>
      <c r="N172" s="303"/>
      <c r="O172" s="303"/>
      <c r="P172" s="303"/>
      <c r="Q172" s="303"/>
      <c r="R172" s="303"/>
      <c r="S172" s="303"/>
      <c r="T172" s="303"/>
      <c r="U172" s="303"/>
      <c r="V172" s="303"/>
      <c r="W172" s="303"/>
      <c r="X172" s="303"/>
      <c r="Y172" s="304"/>
      <c r="Z172" s="305" t="s">
        <v>73</v>
      </c>
      <c r="AA172" s="306"/>
      <c r="AB172" s="306"/>
      <c r="AC172" s="306"/>
      <c r="AD172" s="307"/>
      <c r="AE172" s="305" t="s">
        <v>344</v>
      </c>
      <c r="AF172" s="306"/>
      <c r="AG172" s="306"/>
      <c r="AH172" s="306"/>
      <c r="AI172" s="306"/>
      <c r="AJ172" s="306"/>
      <c r="AK172" s="306"/>
      <c r="AL172" s="306"/>
      <c r="AM172" s="306"/>
      <c r="AN172" s="307"/>
      <c r="AO172" s="247">
        <v>790</v>
      </c>
      <c r="AP172" s="247"/>
      <c r="AQ172" s="247"/>
      <c r="AR172" s="247"/>
      <c r="AS172" s="34"/>
      <c r="AT172" s="70">
        <f t="shared" si="16"/>
        <v>790</v>
      </c>
      <c r="AU172" s="69">
        <v>712.33</v>
      </c>
      <c r="AV172" s="69"/>
      <c r="AW172" s="68">
        <f t="shared" si="17"/>
        <v>712.33</v>
      </c>
      <c r="AX172" s="68">
        <f>AU172-AO172</f>
        <v>-77.669999999999959</v>
      </c>
      <c r="AY172" s="68">
        <f t="shared" si="19"/>
        <v>0</v>
      </c>
      <c r="AZ172" s="68">
        <f t="shared" si="19"/>
        <v>77.669999999999959</v>
      </c>
    </row>
    <row r="173" spans="1:52" ht="35.25" customHeight="1">
      <c r="A173" s="299" t="s">
        <v>243</v>
      </c>
      <c r="B173" s="300"/>
      <c r="C173" s="300"/>
      <c r="D173" s="300"/>
      <c r="E173" s="300"/>
      <c r="F173" s="301"/>
      <c r="G173" s="302" t="s">
        <v>131</v>
      </c>
      <c r="H173" s="303"/>
      <c r="I173" s="303"/>
      <c r="J173" s="303"/>
      <c r="K173" s="303"/>
      <c r="L173" s="303"/>
      <c r="M173" s="303"/>
      <c r="N173" s="303"/>
      <c r="O173" s="303"/>
      <c r="P173" s="303"/>
      <c r="Q173" s="303"/>
      <c r="R173" s="303"/>
      <c r="S173" s="303"/>
      <c r="T173" s="303"/>
      <c r="U173" s="303"/>
      <c r="V173" s="303"/>
      <c r="W173" s="303"/>
      <c r="X173" s="303"/>
      <c r="Y173" s="304"/>
      <c r="Z173" s="305" t="s">
        <v>73</v>
      </c>
      <c r="AA173" s="306"/>
      <c r="AB173" s="306"/>
      <c r="AC173" s="306"/>
      <c r="AD173" s="307"/>
      <c r="AE173" s="305" t="s">
        <v>339</v>
      </c>
      <c r="AF173" s="306"/>
      <c r="AG173" s="306"/>
      <c r="AH173" s="306"/>
      <c r="AI173" s="306"/>
      <c r="AJ173" s="306"/>
      <c r="AK173" s="306"/>
      <c r="AL173" s="306"/>
      <c r="AM173" s="306"/>
      <c r="AN173" s="307"/>
      <c r="AO173" s="249">
        <v>10034.74</v>
      </c>
      <c r="AP173" s="249"/>
      <c r="AQ173" s="249"/>
      <c r="AR173" s="249"/>
      <c r="AS173" s="154"/>
      <c r="AT173" s="161">
        <f t="shared" si="16"/>
        <v>10034.74</v>
      </c>
      <c r="AU173" s="57">
        <v>9989.43</v>
      </c>
      <c r="AV173" s="57"/>
      <c r="AW173" s="68">
        <f t="shared" si="17"/>
        <v>9989.43</v>
      </c>
      <c r="AX173" s="68">
        <f>AU173-AO173</f>
        <v>-45.309999999999491</v>
      </c>
      <c r="AY173" s="68">
        <f t="shared" si="19"/>
        <v>0</v>
      </c>
      <c r="AZ173" s="68">
        <f t="shared" si="19"/>
        <v>45.309999999999491</v>
      </c>
    </row>
    <row r="174" spans="1:52" ht="38.25" customHeight="1">
      <c r="A174" s="299" t="s">
        <v>244</v>
      </c>
      <c r="B174" s="300"/>
      <c r="C174" s="300"/>
      <c r="D174" s="300"/>
      <c r="E174" s="300"/>
      <c r="F174" s="301"/>
      <c r="G174" s="302" t="s">
        <v>132</v>
      </c>
      <c r="H174" s="303"/>
      <c r="I174" s="303"/>
      <c r="J174" s="303"/>
      <c r="K174" s="303"/>
      <c r="L174" s="303"/>
      <c r="M174" s="303"/>
      <c r="N174" s="303"/>
      <c r="O174" s="303"/>
      <c r="P174" s="303"/>
      <c r="Q174" s="303"/>
      <c r="R174" s="303"/>
      <c r="S174" s="303"/>
      <c r="T174" s="303"/>
      <c r="U174" s="303"/>
      <c r="V174" s="303"/>
      <c r="W174" s="303"/>
      <c r="X174" s="303"/>
      <c r="Y174" s="304"/>
      <c r="Z174" s="305" t="s">
        <v>73</v>
      </c>
      <c r="AA174" s="306"/>
      <c r="AB174" s="306"/>
      <c r="AC174" s="306"/>
      <c r="AD174" s="307"/>
      <c r="AE174" s="323" t="s">
        <v>342</v>
      </c>
      <c r="AF174" s="324"/>
      <c r="AG174" s="324"/>
      <c r="AH174" s="324"/>
      <c r="AI174" s="324"/>
      <c r="AJ174" s="324"/>
      <c r="AK174" s="324"/>
      <c r="AL174" s="324"/>
      <c r="AM174" s="324"/>
      <c r="AN174" s="325"/>
      <c r="AO174" s="247">
        <v>746.61</v>
      </c>
      <c r="AP174" s="247"/>
      <c r="AQ174" s="247"/>
      <c r="AR174" s="247"/>
      <c r="AS174" s="154"/>
      <c r="AT174" s="70">
        <f>AO174+AS174</f>
        <v>746.61</v>
      </c>
      <c r="AU174" s="69">
        <v>746.61</v>
      </c>
      <c r="AV174" s="69"/>
      <c r="AW174" s="68">
        <f t="shared" si="17"/>
        <v>746.61</v>
      </c>
      <c r="AX174" s="68">
        <f t="shared" si="18"/>
        <v>0</v>
      </c>
      <c r="AY174" s="68">
        <f t="shared" si="19"/>
        <v>0</v>
      </c>
      <c r="AZ174" s="68">
        <f t="shared" si="19"/>
        <v>0</v>
      </c>
    </row>
    <row r="175" spans="1:52" ht="18" customHeight="1">
      <c r="A175" s="295" t="s">
        <v>345</v>
      </c>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7"/>
    </row>
    <row r="176" spans="1:52" ht="18.75" customHeight="1">
      <c r="A176" s="288" t="s">
        <v>245</v>
      </c>
      <c r="B176" s="289"/>
      <c r="C176" s="289"/>
      <c r="D176" s="289"/>
      <c r="E176" s="289"/>
      <c r="F176" s="290"/>
      <c r="G176" s="291" t="s">
        <v>48</v>
      </c>
      <c r="H176" s="292"/>
      <c r="I176" s="292"/>
      <c r="J176" s="292"/>
      <c r="K176" s="292"/>
      <c r="L176" s="292"/>
      <c r="M176" s="292"/>
      <c r="N176" s="292"/>
      <c r="O176" s="292"/>
      <c r="P176" s="292"/>
      <c r="Q176" s="292"/>
      <c r="R176" s="292"/>
      <c r="S176" s="292"/>
      <c r="T176" s="292"/>
      <c r="U176" s="292"/>
      <c r="V176" s="292"/>
      <c r="W176" s="292"/>
      <c r="X176" s="292"/>
      <c r="Y176" s="293"/>
      <c r="Z176" s="291" t="s">
        <v>51</v>
      </c>
      <c r="AA176" s="292"/>
      <c r="AB176" s="292"/>
      <c r="AC176" s="292"/>
      <c r="AD176" s="293"/>
      <c r="AE176" s="291" t="s">
        <v>51</v>
      </c>
      <c r="AF176" s="292"/>
      <c r="AG176" s="292"/>
      <c r="AH176" s="292"/>
      <c r="AI176" s="292"/>
      <c r="AJ176" s="292"/>
      <c r="AK176" s="292"/>
      <c r="AL176" s="292"/>
      <c r="AM176" s="292"/>
      <c r="AN176" s="293"/>
      <c r="AO176" s="298"/>
      <c r="AP176" s="298"/>
      <c r="AQ176" s="298"/>
      <c r="AR176" s="298"/>
      <c r="AS176" s="33"/>
      <c r="AT176" s="70"/>
      <c r="AU176" s="62"/>
      <c r="AV176" s="62"/>
      <c r="AW176" s="55"/>
      <c r="AX176" s="55"/>
      <c r="AY176" s="55"/>
      <c r="AZ176" s="55"/>
    </row>
    <row r="177" spans="1:52" ht="25.5" customHeight="1">
      <c r="A177" s="299" t="s">
        <v>246</v>
      </c>
      <c r="B177" s="300"/>
      <c r="C177" s="300"/>
      <c r="D177" s="300"/>
      <c r="E177" s="300"/>
      <c r="F177" s="301"/>
      <c r="G177" s="302" t="s">
        <v>133</v>
      </c>
      <c r="H177" s="303"/>
      <c r="I177" s="303"/>
      <c r="J177" s="303"/>
      <c r="K177" s="303"/>
      <c r="L177" s="303"/>
      <c r="M177" s="303"/>
      <c r="N177" s="303"/>
      <c r="O177" s="303"/>
      <c r="P177" s="303"/>
      <c r="Q177" s="303"/>
      <c r="R177" s="303"/>
      <c r="S177" s="303"/>
      <c r="T177" s="303"/>
      <c r="U177" s="303"/>
      <c r="V177" s="303"/>
      <c r="W177" s="303"/>
      <c r="X177" s="303"/>
      <c r="Y177" s="304"/>
      <c r="Z177" s="305" t="s">
        <v>49</v>
      </c>
      <c r="AA177" s="306"/>
      <c r="AB177" s="306"/>
      <c r="AC177" s="306"/>
      <c r="AD177" s="307"/>
      <c r="AE177" s="305" t="s">
        <v>76</v>
      </c>
      <c r="AF177" s="306"/>
      <c r="AG177" s="306"/>
      <c r="AH177" s="306"/>
      <c r="AI177" s="306"/>
      <c r="AJ177" s="306"/>
      <c r="AK177" s="306"/>
      <c r="AL177" s="306"/>
      <c r="AM177" s="306"/>
      <c r="AN177" s="307"/>
      <c r="AO177" s="312">
        <v>9</v>
      </c>
      <c r="AP177" s="312"/>
      <c r="AQ177" s="312"/>
      <c r="AR177" s="312"/>
      <c r="AS177" s="92"/>
      <c r="AT177" s="95">
        <f t="shared" si="16"/>
        <v>9</v>
      </c>
      <c r="AU177" s="96">
        <v>9</v>
      </c>
      <c r="AV177" s="96"/>
      <c r="AW177" s="97">
        <f t="shared" si="17"/>
        <v>9</v>
      </c>
      <c r="AX177" s="97">
        <f t="shared" si="18"/>
        <v>0</v>
      </c>
      <c r="AY177" s="97">
        <f t="shared" si="19"/>
        <v>0</v>
      </c>
      <c r="AZ177" s="97">
        <f t="shared" si="19"/>
        <v>0</v>
      </c>
    </row>
    <row r="178" spans="1:52" ht="25.5" customHeight="1">
      <c r="A178" s="299" t="s">
        <v>247</v>
      </c>
      <c r="B178" s="300"/>
      <c r="C178" s="300"/>
      <c r="D178" s="300"/>
      <c r="E178" s="300"/>
      <c r="F178" s="301"/>
      <c r="G178" s="302" t="s">
        <v>134</v>
      </c>
      <c r="H178" s="303"/>
      <c r="I178" s="303"/>
      <c r="J178" s="303"/>
      <c r="K178" s="303"/>
      <c r="L178" s="303"/>
      <c r="M178" s="303"/>
      <c r="N178" s="303"/>
      <c r="O178" s="303"/>
      <c r="P178" s="303"/>
      <c r="Q178" s="303"/>
      <c r="R178" s="303"/>
      <c r="S178" s="303"/>
      <c r="T178" s="303"/>
      <c r="U178" s="303"/>
      <c r="V178" s="303"/>
      <c r="W178" s="303"/>
      <c r="X178" s="303"/>
      <c r="Y178" s="304"/>
      <c r="Z178" s="305" t="s">
        <v>49</v>
      </c>
      <c r="AA178" s="306"/>
      <c r="AB178" s="306"/>
      <c r="AC178" s="306"/>
      <c r="AD178" s="307"/>
      <c r="AE178" s="305" t="s">
        <v>76</v>
      </c>
      <c r="AF178" s="306"/>
      <c r="AG178" s="306"/>
      <c r="AH178" s="306"/>
      <c r="AI178" s="306"/>
      <c r="AJ178" s="306"/>
      <c r="AK178" s="306"/>
      <c r="AL178" s="306"/>
      <c r="AM178" s="306"/>
      <c r="AN178" s="307"/>
      <c r="AO178" s="312">
        <v>7</v>
      </c>
      <c r="AP178" s="312"/>
      <c r="AQ178" s="312"/>
      <c r="AR178" s="312"/>
      <c r="AS178" s="92"/>
      <c r="AT178" s="95">
        <f t="shared" si="16"/>
        <v>7</v>
      </c>
      <c r="AU178" s="96">
        <v>7</v>
      </c>
      <c r="AV178" s="96"/>
      <c r="AW178" s="97">
        <f t="shared" si="17"/>
        <v>7</v>
      </c>
      <c r="AX178" s="97">
        <f t="shared" si="18"/>
        <v>0</v>
      </c>
      <c r="AY178" s="97">
        <f t="shared" si="19"/>
        <v>0</v>
      </c>
      <c r="AZ178" s="97">
        <f t="shared" si="19"/>
        <v>0</v>
      </c>
    </row>
    <row r="179" spans="1:52" ht="34.5" customHeight="1">
      <c r="A179" s="299" t="s">
        <v>248</v>
      </c>
      <c r="B179" s="300"/>
      <c r="C179" s="300"/>
      <c r="D179" s="300"/>
      <c r="E179" s="300"/>
      <c r="F179" s="301"/>
      <c r="G179" s="302" t="s">
        <v>135</v>
      </c>
      <c r="H179" s="303"/>
      <c r="I179" s="303"/>
      <c r="J179" s="303"/>
      <c r="K179" s="303"/>
      <c r="L179" s="303"/>
      <c r="M179" s="303"/>
      <c r="N179" s="303"/>
      <c r="O179" s="303"/>
      <c r="P179" s="303"/>
      <c r="Q179" s="303"/>
      <c r="R179" s="303"/>
      <c r="S179" s="303"/>
      <c r="T179" s="303"/>
      <c r="U179" s="303"/>
      <c r="V179" s="303"/>
      <c r="W179" s="303"/>
      <c r="X179" s="303"/>
      <c r="Y179" s="304"/>
      <c r="Z179" s="305" t="s">
        <v>136</v>
      </c>
      <c r="AA179" s="306"/>
      <c r="AB179" s="306"/>
      <c r="AC179" s="306"/>
      <c r="AD179" s="307"/>
      <c r="AE179" s="305" t="s">
        <v>89</v>
      </c>
      <c r="AF179" s="306"/>
      <c r="AG179" s="306"/>
      <c r="AH179" s="306"/>
      <c r="AI179" s="306"/>
      <c r="AJ179" s="306"/>
      <c r="AK179" s="306"/>
      <c r="AL179" s="306"/>
      <c r="AM179" s="306"/>
      <c r="AN179" s="307"/>
      <c r="AO179" s="312">
        <v>3855</v>
      </c>
      <c r="AP179" s="312"/>
      <c r="AQ179" s="312"/>
      <c r="AR179" s="312"/>
      <c r="AS179" s="92"/>
      <c r="AT179" s="95">
        <f t="shared" si="16"/>
        <v>3855</v>
      </c>
      <c r="AU179" s="96">
        <v>3855</v>
      </c>
      <c r="AV179" s="96"/>
      <c r="AW179" s="97">
        <f t="shared" si="17"/>
        <v>3855</v>
      </c>
      <c r="AX179" s="97">
        <f t="shared" si="18"/>
        <v>0</v>
      </c>
      <c r="AY179" s="97">
        <f t="shared" si="19"/>
        <v>0</v>
      </c>
      <c r="AZ179" s="97">
        <f t="shared" si="19"/>
        <v>0</v>
      </c>
    </row>
    <row r="180" spans="1:52" ht="20.25" customHeight="1">
      <c r="A180" s="295" t="s">
        <v>299</v>
      </c>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7"/>
    </row>
    <row r="181" spans="1:52" ht="18" customHeight="1">
      <c r="A181" s="288" t="s">
        <v>249</v>
      </c>
      <c r="B181" s="289"/>
      <c r="C181" s="289"/>
      <c r="D181" s="289"/>
      <c r="E181" s="289"/>
      <c r="F181" s="290"/>
      <c r="G181" s="291" t="s">
        <v>50</v>
      </c>
      <c r="H181" s="292"/>
      <c r="I181" s="292"/>
      <c r="J181" s="292"/>
      <c r="K181" s="292"/>
      <c r="L181" s="292"/>
      <c r="M181" s="292"/>
      <c r="N181" s="292"/>
      <c r="O181" s="292"/>
      <c r="P181" s="292"/>
      <c r="Q181" s="292"/>
      <c r="R181" s="292"/>
      <c r="S181" s="292"/>
      <c r="T181" s="292"/>
      <c r="U181" s="292"/>
      <c r="V181" s="292"/>
      <c r="W181" s="292"/>
      <c r="X181" s="292"/>
      <c r="Y181" s="293"/>
      <c r="Z181" s="291" t="s">
        <v>51</v>
      </c>
      <c r="AA181" s="292"/>
      <c r="AB181" s="292"/>
      <c r="AC181" s="292"/>
      <c r="AD181" s="293"/>
      <c r="AE181" s="291" t="s">
        <v>51</v>
      </c>
      <c r="AF181" s="292"/>
      <c r="AG181" s="292"/>
      <c r="AH181" s="292"/>
      <c r="AI181" s="292"/>
      <c r="AJ181" s="292"/>
      <c r="AK181" s="292"/>
      <c r="AL181" s="292"/>
      <c r="AM181" s="292"/>
      <c r="AN181" s="293"/>
      <c r="AO181" s="311"/>
      <c r="AP181" s="311"/>
      <c r="AQ181" s="311"/>
      <c r="AR181" s="311"/>
      <c r="AS181" s="33"/>
      <c r="AT181" s="70"/>
      <c r="AU181" s="49"/>
      <c r="AV181" s="49"/>
      <c r="AW181" s="55"/>
      <c r="AX181" s="55"/>
      <c r="AY181" s="55"/>
      <c r="AZ181" s="55"/>
    </row>
    <row r="182" spans="1:52" ht="34.5" customHeight="1">
      <c r="A182" s="299" t="s">
        <v>250</v>
      </c>
      <c r="B182" s="300"/>
      <c r="C182" s="300"/>
      <c r="D182" s="300"/>
      <c r="E182" s="300"/>
      <c r="F182" s="301"/>
      <c r="G182" s="302" t="s">
        <v>137</v>
      </c>
      <c r="H182" s="303"/>
      <c r="I182" s="303"/>
      <c r="J182" s="303"/>
      <c r="K182" s="303"/>
      <c r="L182" s="303"/>
      <c r="M182" s="303"/>
      <c r="N182" s="303"/>
      <c r="O182" s="303"/>
      <c r="P182" s="303"/>
      <c r="Q182" s="303"/>
      <c r="R182" s="303"/>
      <c r="S182" s="303"/>
      <c r="T182" s="303"/>
      <c r="U182" s="303"/>
      <c r="V182" s="303"/>
      <c r="W182" s="303"/>
      <c r="X182" s="303"/>
      <c r="Y182" s="304"/>
      <c r="Z182" s="305" t="s">
        <v>57</v>
      </c>
      <c r="AA182" s="306"/>
      <c r="AB182" s="306"/>
      <c r="AC182" s="306"/>
      <c r="AD182" s="307"/>
      <c r="AE182" s="305" t="s">
        <v>138</v>
      </c>
      <c r="AF182" s="306"/>
      <c r="AG182" s="306"/>
      <c r="AH182" s="306"/>
      <c r="AI182" s="306"/>
      <c r="AJ182" s="306"/>
      <c r="AK182" s="306"/>
      <c r="AL182" s="306"/>
      <c r="AM182" s="306"/>
      <c r="AN182" s="307"/>
      <c r="AO182" s="311">
        <f>AO172/AO177</f>
        <v>87.777777777777771</v>
      </c>
      <c r="AP182" s="311"/>
      <c r="AQ182" s="311"/>
      <c r="AR182" s="311"/>
      <c r="AS182" s="163"/>
      <c r="AT182" s="89">
        <f t="shared" si="16"/>
        <v>87.777777777777771</v>
      </c>
      <c r="AU182" s="49">
        <f>AU172/AU177</f>
        <v>79.147777777777776</v>
      </c>
      <c r="AV182" s="49"/>
      <c r="AW182" s="68">
        <f t="shared" si="17"/>
        <v>79.147777777777776</v>
      </c>
      <c r="AX182" s="68">
        <f>AU182-AO182</f>
        <v>-8.6299999999999955</v>
      </c>
      <c r="AY182" s="68">
        <f t="shared" si="19"/>
        <v>0</v>
      </c>
      <c r="AZ182" s="68">
        <f>AX182</f>
        <v>-8.6299999999999955</v>
      </c>
    </row>
    <row r="183" spans="1:52" ht="40.5" customHeight="1">
      <c r="A183" s="299" t="s">
        <v>251</v>
      </c>
      <c r="B183" s="300"/>
      <c r="C183" s="300"/>
      <c r="D183" s="300"/>
      <c r="E183" s="300"/>
      <c r="F183" s="301"/>
      <c r="G183" s="302" t="s">
        <v>139</v>
      </c>
      <c r="H183" s="303"/>
      <c r="I183" s="303"/>
      <c r="J183" s="303"/>
      <c r="K183" s="303"/>
      <c r="L183" s="303"/>
      <c r="M183" s="303"/>
      <c r="N183" s="303"/>
      <c r="O183" s="303"/>
      <c r="P183" s="303"/>
      <c r="Q183" s="303"/>
      <c r="R183" s="303"/>
      <c r="S183" s="303"/>
      <c r="T183" s="303"/>
      <c r="U183" s="303"/>
      <c r="V183" s="303"/>
      <c r="W183" s="303"/>
      <c r="X183" s="303"/>
      <c r="Y183" s="304"/>
      <c r="Z183" s="305" t="s">
        <v>57</v>
      </c>
      <c r="AA183" s="306"/>
      <c r="AB183" s="306"/>
      <c r="AC183" s="306"/>
      <c r="AD183" s="307"/>
      <c r="AE183" s="305" t="s">
        <v>140</v>
      </c>
      <c r="AF183" s="306"/>
      <c r="AG183" s="306"/>
      <c r="AH183" s="306"/>
      <c r="AI183" s="306"/>
      <c r="AJ183" s="306"/>
      <c r="AK183" s="306"/>
      <c r="AL183" s="306"/>
      <c r="AM183" s="306"/>
      <c r="AN183" s="307"/>
      <c r="AO183" s="311">
        <f>AO173/AO178</f>
        <v>1433.5342857142857</v>
      </c>
      <c r="AP183" s="311"/>
      <c r="AQ183" s="311"/>
      <c r="AR183" s="311"/>
      <c r="AS183" s="163"/>
      <c r="AT183" s="89">
        <f t="shared" si="16"/>
        <v>1433.5342857142857</v>
      </c>
      <c r="AU183" s="49">
        <f>AU173/AU178</f>
        <v>1427.0614285714287</v>
      </c>
      <c r="AV183" s="49"/>
      <c r="AW183" s="68">
        <f t="shared" si="17"/>
        <v>1427.0614285714287</v>
      </c>
      <c r="AX183" s="68">
        <f>AU183-AO183</f>
        <v>-6.4728571428570376</v>
      </c>
      <c r="AY183" s="68">
        <f t="shared" si="19"/>
        <v>0</v>
      </c>
      <c r="AZ183" s="68">
        <f>AX183</f>
        <v>-6.4728571428570376</v>
      </c>
    </row>
    <row r="184" spans="1:52" ht="31.5" customHeight="1">
      <c r="A184" s="299" t="s">
        <v>252</v>
      </c>
      <c r="B184" s="300"/>
      <c r="C184" s="300"/>
      <c r="D184" s="300"/>
      <c r="E184" s="300"/>
      <c r="F184" s="301"/>
      <c r="G184" s="302" t="s">
        <v>141</v>
      </c>
      <c r="H184" s="303"/>
      <c r="I184" s="303"/>
      <c r="J184" s="303"/>
      <c r="K184" s="303"/>
      <c r="L184" s="303"/>
      <c r="M184" s="303"/>
      <c r="N184" s="303"/>
      <c r="O184" s="303"/>
      <c r="P184" s="303"/>
      <c r="Q184" s="303"/>
      <c r="R184" s="303"/>
      <c r="S184" s="303"/>
      <c r="T184" s="303"/>
      <c r="U184" s="303"/>
      <c r="V184" s="303"/>
      <c r="W184" s="303"/>
      <c r="X184" s="303"/>
      <c r="Y184" s="304"/>
      <c r="Z184" s="305" t="s">
        <v>57</v>
      </c>
      <c r="AA184" s="306"/>
      <c r="AB184" s="306"/>
      <c r="AC184" s="306"/>
      <c r="AD184" s="307"/>
      <c r="AE184" s="305" t="s">
        <v>142</v>
      </c>
      <c r="AF184" s="306"/>
      <c r="AG184" s="306"/>
      <c r="AH184" s="306"/>
      <c r="AI184" s="306"/>
      <c r="AJ184" s="306"/>
      <c r="AK184" s="306"/>
      <c r="AL184" s="306"/>
      <c r="AM184" s="306"/>
      <c r="AN184" s="307"/>
      <c r="AO184" s="311">
        <v>0.19</v>
      </c>
      <c r="AP184" s="311"/>
      <c r="AQ184" s="311"/>
      <c r="AR184" s="311"/>
      <c r="AS184" s="163"/>
      <c r="AT184" s="89">
        <f t="shared" si="16"/>
        <v>0.19</v>
      </c>
      <c r="AU184" s="49">
        <v>0.19</v>
      </c>
      <c r="AV184" s="49"/>
      <c r="AW184" s="68">
        <f t="shared" si="17"/>
        <v>0.19</v>
      </c>
      <c r="AX184" s="68">
        <f t="shared" si="18"/>
        <v>0</v>
      </c>
      <c r="AY184" s="68">
        <f t="shared" si="19"/>
        <v>0</v>
      </c>
      <c r="AZ184" s="68">
        <f t="shared" si="19"/>
        <v>0</v>
      </c>
    </row>
    <row r="185" spans="1:52" ht="22.5" customHeight="1">
      <c r="A185" s="295" t="s">
        <v>346</v>
      </c>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7"/>
    </row>
    <row r="186" spans="1:52" ht="18.75" customHeight="1">
      <c r="A186" s="288" t="s">
        <v>253</v>
      </c>
      <c r="B186" s="289"/>
      <c r="C186" s="289"/>
      <c r="D186" s="289"/>
      <c r="E186" s="289"/>
      <c r="F186" s="290"/>
      <c r="G186" s="291" t="s">
        <v>52</v>
      </c>
      <c r="H186" s="292"/>
      <c r="I186" s="292"/>
      <c r="J186" s="292"/>
      <c r="K186" s="292"/>
      <c r="L186" s="292"/>
      <c r="M186" s="292"/>
      <c r="N186" s="292"/>
      <c r="O186" s="292"/>
      <c r="P186" s="292"/>
      <c r="Q186" s="292"/>
      <c r="R186" s="292"/>
      <c r="S186" s="292"/>
      <c r="T186" s="292"/>
      <c r="U186" s="292"/>
      <c r="V186" s="292"/>
      <c r="W186" s="292"/>
      <c r="X186" s="292"/>
      <c r="Y186" s="293"/>
      <c r="Z186" s="305"/>
      <c r="AA186" s="306"/>
      <c r="AB186" s="306"/>
      <c r="AC186" s="306"/>
      <c r="AD186" s="307"/>
      <c r="AE186" s="305"/>
      <c r="AF186" s="306"/>
      <c r="AG186" s="306"/>
      <c r="AH186" s="306"/>
      <c r="AI186" s="306"/>
      <c r="AJ186" s="306"/>
      <c r="AK186" s="306"/>
      <c r="AL186" s="306"/>
      <c r="AM186" s="306"/>
      <c r="AN186" s="307"/>
      <c r="AO186" s="319"/>
      <c r="AP186" s="319"/>
      <c r="AQ186" s="319"/>
      <c r="AR186" s="319"/>
      <c r="AS186" s="33"/>
      <c r="AT186" s="70">
        <f t="shared" si="16"/>
        <v>0</v>
      </c>
      <c r="AU186" s="64"/>
      <c r="AV186" s="64"/>
      <c r="AW186" s="68">
        <f t="shared" si="17"/>
        <v>0</v>
      </c>
      <c r="AX186" s="68">
        <f t="shared" si="18"/>
        <v>0</v>
      </c>
      <c r="AY186" s="68">
        <f t="shared" si="19"/>
        <v>0</v>
      </c>
      <c r="AZ186" s="68">
        <f t="shared" si="19"/>
        <v>0</v>
      </c>
    </row>
    <row r="187" spans="1:52" ht="34.5" customHeight="1">
      <c r="A187" s="299" t="s">
        <v>254</v>
      </c>
      <c r="B187" s="300"/>
      <c r="C187" s="300"/>
      <c r="D187" s="300"/>
      <c r="E187" s="300"/>
      <c r="F187" s="301"/>
      <c r="G187" s="302" t="s">
        <v>58</v>
      </c>
      <c r="H187" s="303"/>
      <c r="I187" s="303"/>
      <c r="J187" s="303"/>
      <c r="K187" s="303"/>
      <c r="L187" s="303"/>
      <c r="M187" s="303"/>
      <c r="N187" s="303"/>
      <c r="O187" s="303"/>
      <c r="P187" s="303"/>
      <c r="Q187" s="303"/>
      <c r="R187" s="303"/>
      <c r="S187" s="303"/>
      <c r="T187" s="303"/>
      <c r="U187" s="303"/>
      <c r="V187" s="303"/>
      <c r="W187" s="303"/>
      <c r="X187" s="303"/>
      <c r="Y187" s="304"/>
      <c r="Z187" s="305" t="s">
        <v>53</v>
      </c>
      <c r="AA187" s="306"/>
      <c r="AB187" s="306"/>
      <c r="AC187" s="306"/>
      <c r="AD187" s="307"/>
      <c r="AE187" s="323" t="s">
        <v>343</v>
      </c>
      <c r="AF187" s="324"/>
      <c r="AG187" s="324"/>
      <c r="AH187" s="324"/>
      <c r="AI187" s="324"/>
      <c r="AJ187" s="324"/>
      <c r="AK187" s="324"/>
      <c r="AL187" s="324"/>
      <c r="AM187" s="324"/>
      <c r="AN187" s="325"/>
      <c r="AO187" s="344">
        <v>1</v>
      </c>
      <c r="AP187" s="344"/>
      <c r="AQ187" s="344"/>
      <c r="AR187" s="344"/>
      <c r="AS187" s="120"/>
      <c r="AT187" s="121">
        <v>1</v>
      </c>
      <c r="AU187" s="122">
        <v>0.97</v>
      </c>
      <c r="AV187" s="122"/>
      <c r="AW187" s="94">
        <f>AU187</f>
        <v>0.97</v>
      </c>
      <c r="AX187" s="94">
        <f>AU187-AO187</f>
        <v>-3.0000000000000027E-2</v>
      </c>
      <c r="AY187" s="94">
        <f t="shared" si="19"/>
        <v>0</v>
      </c>
      <c r="AZ187" s="94">
        <f t="shared" si="19"/>
        <v>3.0000000000000027E-2</v>
      </c>
    </row>
    <row r="188" spans="1:52" ht="24" customHeight="1">
      <c r="A188" s="295" t="s">
        <v>347</v>
      </c>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c r="AZ188" s="297"/>
    </row>
    <row r="189" spans="1:52" ht="87.75" customHeight="1">
      <c r="A189" s="288" t="s">
        <v>255</v>
      </c>
      <c r="B189" s="289"/>
      <c r="C189" s="289"/>
      <c r="D189" s="289"/>
      <c r="E189" s="289"/>
      <c r="F189" s="290"/>
      <c r="G189" s="328" t="s">
        <v>143</v>
      </c>
      <c r="H189" s="329"/>
      <c r="I189" s="329"/>
      <c r="J189" s="329"/>
      <c r="K189" s="329"/>
      <c r="L189" s="329"/>
      <c r="M189" s="329"/>
      <c r="N189" s="329"/>
      <c r="O189" s="329"/>
      <c r="P189" s="329"/>
      <c r="Q189" s="329"/>
      <c r="R189" s="329"/>
      <c r="S189" s="329"/>
      <c r="T189" s="329"/>
      <c r="U189" s="329"/>
      <c r="V189" s="329"/>
      <c r="W189" s="329"/>
      <c r="X189" s="329"/>
      <c r="Y189" s="329"/>
      <c r="Z189" s="204"/>
      <c r="AA189" s="204"/>
      <c r="AB189" s="204"/>
      <c r="AC189" s="204"/>
      <c r="AD189" s="204"/>
      <c r="AE189" s="206"/>
      <c r="AF189" s="206"/>
      <c r="AG189" s="206"/>
      <c r="AH189" s="206"/>
      <c r="AI189" s="206"/>
      <c r="AJ189" s="206"/>
      <c r="AK189" s="206"/>
      <c r="AL189" s="206"/>
      <c r="AM189" s="206"/>
      <c r="AN189" s="218"/>
      <c r="AO189" s="318"/>
      <c r="AP189" s="318"/>
      <c r="AQ189" s="318"/>
      <c r="AR189" s="318"/>
      <c r="AS189" s="164"/>
      <c r="AT189" s="70"/>
      <c r="AU189" s="58"/>
      <c r="AV189" s="58"/>
      <c r="AW189" s="55"/>
      <c r="AX189" s="55"/>
      <c r="AY189" s="55"/>
      <c r="AZ189" s="55"/>
    </row>
    <row r="190" spans="1:52" ht="16.5" customHeight="1">
      <c r="A190" s="288" t="s">
        <v>256</v>
      </c>
      <c r="B190" s="289"/>
      <c r="C190" s="289"/>
      <c r="D190" s="289"/>
      <c r="E190" s="289"/>
      <c r="F190" s="290"/>
      <c r="G190" s="291" t="s">
        <v>47</v>
      </c>
      <c r="H190" s="292"/>
      <c r="I190" s="292"/>
      <c r="J190" s="292"/>
      <c r="K190" s="292"/>
      <c r="L190" s="292"/>
      <c r="M190" s="292"/>
      <c r="N190" s="292"/>
      <c r="O190" s="292"/>
      <c r="P190" s="292"/>
      <c r="Q190" s="292"/>
      <c r="R190" s="292"/>
      <c r="S190" s="292"/>
      <c r="T190" s="292"/>
      <c r="U190" s="292"/>
      <c r="V190" s="292"/>
      <c r="W190" s="292"/>
      <c r="X190" s="292"/>
      <c r="Y190" s="293"/>
      <c r="Z190" s="229"/>
      <c r="AA190" s="230"/>
      <c r="AB190" s="230"/>
      <c r="AC190" s="230"/>
      <c r="AD190" s="231"/>
      <c r="AE190" s="229"/>
      <c r="AF190" s="230"/>
      <c r="AG190" s="230"/>
      <c r="AH190" s="230"/>
      <c r="AI190" s="230"/>
      <c r="AJ190" s="230"/>
      <c r="AK190" s="230"/>
      <c r="AL190" s="230"/>
      <c r="AM190" s="230"/>
      <c r="AN190" s="231"/>
      <c r="AO190" s="311">
        <f>AO191+AO192</f>
        <v>5057</v>
      </c>
      <c r="AP190" s="311"/>
      <c r="AQ190" s="311"/>
      <c r="AR190" s="311"/>
      <c r="AS190" s="33"/>
      <c r="AT190" s="89">
        <f t="shared" si="16"/>
        <v>5057</v>
      </c>
      <c r="AU190" s="49">
        <f>AU191+AU192</f>
        <v>5034.8180000000002</v>
      </c>
      <c r="AV190" s="49"/>
      <c r="AW190" s="68">
        <f t="shared" si="17"/>
        <v>5034.8180000000002</v>
      </c>
      <c r="AX190" s="68">
        <f>AU190-AO190</f>
        <v>-22.181999999999789</v>
      </c>
      <c r="AY190" s="68">
        <f t="shared" si="19"/>
        <v>0</v>
      </c>
      <c r="AZ190" s="68">
        <f>AW190-AT190</f>
        <v>-22.181999999999789</v>
      </c>
    </row>
    <row r="191" spans="1:52" ht="36.75" customHeight="1">
      <c r="A191" s="299" t="s">
        <v>257</v>
      </c>
      <c r="B191" s="300"/>
      <c r="C191" s="300"/>
      <c r="D191" s="300"/>
      <c r="E191" s="300"/>
      <c r="F191" s="301"/>
      <c r="G191" s="302" t="s">
        <v>144</v>
      </c>
      <c r="H191" s="303"/>
      <c r="I191" s="303"/>
      <c r="J191" s="303"/>
      <c r="K191" s="303"/>
      <c r="L191" s="303"/>
      <c r="M191" s="303"/>
      <c r="N191" s="303"/>
      <c r="O191" s="303"/>
      <c r="P191" s="303"/>
      <c r="Q191" s="303"/>
      <c r="R191" s="303"/>
      <c r="S191" s="303"/>
      <c r="T191" s="303"/>
      <c r="U191" s="303"/>
      <c r="V191" s="303"/>
      <c r="W191" s="303"/>
      <c r="X191" s="303"/>
      <c r="Y191" s="304"/>
      <c r="Z191" s="305" t="s">
        <v>57</v>
      </c>
      <c r="AA191" s="306"/>
      <c r="AB191" s="306"/>
      <c r="AC191" s="306"/>
      <c r="AD191" s="307"/>
      <c r="AE191" s="305" t="s">
        <v>348</v>
      </c>
      <c r="AF191" s="306"/>
      <c r="AG191" s="306"/>
      <c r="AH191" s="306"/>
      <c r="AI191" s="306"/>
      <c r="AJ191" s="306"/>
      <c r="AK191" s="306"/>
      <c r="AL191" s="306"/>
      <c r="AM191" s="306"/>
      <c r="AN191" s="307"/>
      <c r="AO191" s="311">
        <v>5055</v>
      </c>
      <c r="AP191" s="311"/>
      <c r="AQ191" s="311"/>
      <c r="AR191" s="311"/>
      <c r="AS191" s="33"/>
      <c r="AT191" s="89">
        <f t="shared" si="16"/>
        <v>5055</v>
      </c>
      <c r="AU191" s="49">
        <v>5033.5110000000004</v>
      </c>
      <c r="AV191" s="49"/>
      <c r="AW191" s="68">
        <f t="shared" si="17"/>
        <v>5033.5110000000004</v>
      </c>
      <c r="AX191" s="68">
        <f t="shared" ref="AX191" si="20">AU191-AO191</f>
        <v>-21.488999999999578</v>
      </c>
      <c r="AY191" s="68">
        <f t="shared" si="19"/>
        <v>0</v>
      </c>
      <c r="AZ191" s="68">
        <f t="shared" ref="AZ191:AZ192" si="21">AW191-AT191</f>
        <v>-21.488999999999578</v>
      </c>
    </row>
    <row r="192" spans="1:52" ht="37.5" customHeight="1">
      <c r="A192" s="299" t="s">
        <v>258</v>
      </c>
      <c r="B192" s="300"/>
      <c r="C192" s="300"/>
      <c r="D192" s="300"/>
      <c r="E192" s="300"/>
      <c r="F192" s="301"/>
      <c r="G192" s="302" t="s">
        <v>145</v>
      </c>
      <c r="H192" s="303"/>
      <c r="I192" s="303"/>
      <c r="J192" s="303"/>
      <c r="K192" s="303"/>
      <c r="L192" s="303"/>
      <c r="M192" s="303"/>
      <c r="N192" s="303"/>
      <c r="O192" s="303"/>
      <c r="P192" s="303"/>
      <c r="Q192" s="303"/>
      <c r="R192" s="303"/>
      <c r="S192" s="303"/>
      <c r="T192" s="303"/>
      <c r="U192" s="303"/>
      <c r="V192" s="303"/>
      <c r="W192" s="303"/>
      <c r="X192" s="303"/>
      <c r="Y192" s="304"/>
      <c r="Z192" s="305" t="s">
        <v>57</v>
      </c>
      <c r="AA192" s="306"/>
      <c r="AB192" s="306"/>
      <c r="AC192" s="306"/>
      <c r="AD192" s="307"/>
      <c r="AE192" s="305" t="s">
        <v>329</v>
      </c>
      <c r="AF192" s="306"/>
      <c r="AG192" s="306"/>
      <c r="AH192" s="306"/>
      <c r="AI192" s="306"/>
      <c r="AJ192" s="306"/>
      <c r="AK192" s="306"/>
      <c r="AL192" s="306"/>
      <c r="AM192" s="306"/>
      <c r="AN192" s="307"/>
      <c r="AO192" s="311">
        <v>2</v>
      </c>
      <c r="AP192" s="311"/>
      <c r="AQ192" s="311"/>
      <c r="AR192" s="311"/>
      <c r="AS192" s="163"/>
      <c r="AT192" s="89">
        <f t="shared" si="16"/>
        <v>2</v>
      </c>
      <c r="AU192" s="49">
        <v>1.3069999999999999</v>
      </c>
      <c r="AV192" s="49"/>
      <c r="AW192" s="68">
        <f t="shared" si="17"/>
        <v>1.3069999999999999</v>
      </c>
      <c r="AX192" s="68">
        <f>AU192-AO192</f>
        <v>-0.69300000000000006</v>
      </c>
      <c r="AY192" s="68">
        <f t="shared" si="19"/>
        <v>0</v>
      </c>
      <c r="AZ192" s="68">
        <f t="shared" si="21"/>
        <v>-0.69300000000000006</v>
      </c>
    </row>
    <row r="193" spans="1:52" ht="21.75" customHeight="1">
      <c r="A193" s="295" t="s">
        <v>349</v>
      </c>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7"/>
    </row>
    <row r="194" spans="1:52" ht="18.75" customHeight="1">
      <c r="A194" s="288" t="s">
        <v>259</v>
      </c>
      <c r="B194" s="289"/>
      <c r="C194" s="289"/>
      <c r="D194" s="289"/>
      <c r="E194" s="289"/>
      <c r="F194" s="290"/>
      <c r="G194" s="291" t="s">
        <v>48</v>
      </c>
      <c r="H194" s="292"/>
      <c r="I194" s="292"/>
      <c r="J194" s="292"/>
      <c r="K194" s="292"/>
      <c r="L194" s="292"/>
      <c r="M194" s="292"/>
      <c r="N194" s="292"/>
      <c r="O194" s="292"/>
      <c r="P194" s="292"/>
      <c r="Q194" s="292"/>
      <c r="R194" s="292"/>
      <c r="S194" s="292"/>
      <c r="T194" s="292"/>
      <c r="U194" s="292"/>
      <c r="V194" s="292"/>
      <c r="W194" s="292"/>
      <c r="X194" s="292"/>
      <c r="Y194" s="293"/>
      <c r="Z194" s="291" t="s">
        <v>51</v>
      </c>
      <c r="AA194" s="292"/>
      <c r="AB194" s="292"/>
      <c r="AC194" s="292"/>
      <c r="AD194" s="293"/>
      <c r="AE194" s="291" t="s">
        <v>51</v>
      </c>
      <c r="AF194" s="292"/>
      <c r="AG194" s="292"/>
      <c r="AH194" s="292"/>
      <c r="AI194" s="292"/>
      <c r="AJ194" s="292"/>
      <c r="AK194" s="292"/>
      <c r="AL194" s="292"/>
      <c r="AM194" s="292"/>
      <c r="AN194" s="293"/>
      <c r="AO194" s="298"/>
      <c r="AP194" s="298"/>
      <c r="AQ194" s="298"/>
      <c r="AR194" s="298"/>
      <c r="AS194" s="33"/>
      <c r="AT194" s="70"/>
      <c r="AU194" s="62"/>
      <c r="AV194" s="62"/>
      <c r="AW194" s="55"/>
      <c r="AX194" s="55"/>
      <c r="AY194" s="55"/>
      <c r="AZ194" s="55"/>
    </row>
    <row r="195" spans="1:52" ht="25.5" customHeight="1">
      <c r="A195" s="299" t="s">
        <v>260</v>
      </c>
      <c r="B195" s="300"/>
      <c r="C195" s="300"/>
      <c r="D195" s="300"/>
      <c r="E195" s="300"/>
      <c r="F195" s="301"/>
      <c r="G195" s="302" t="s">
        <v>146</v>
      </c>
      <c r="H195" s="303"/>
      <c r="I195" s="303"/>
      <c r="J195" s="303"/>
      <c r="K195" s="303"/>
      <c r="L195" s="303"/>
      <c r="M195" s="303"/>
      <c r="N195" s="303"/>
      <c r="O195" s="303"/>
      <c r="P195" s="303"/>
      <c r="Q195" s="303"/>
      <c r="R195" s="303"/>
      <c r="S195" s="303"/>
      <c r="T195" s="303"/>
      <c r="U195" s="303"/>
      <c r="V195" s="303"/>
      <c r="W195" s="303"/>
      <c r="X195" s="303"/>
      <c r="Y195" s="304"/>
      <c r="Z195" s="305" t="s">
        <v>147</v>
      </c>
      <c r="AA195" s="306"/>
      <c r="AB195" s="306"/>
      <c r="AC195" s="306"/>
      <c r="AD195" s="307"/>
      <c r="AE195" s="305" t="s">
        <v>89</v>
      </c>
      <c r="AF195" s="306"/>
      <c r="AG195" s="306"/>
      <c r="AH195" s="306"/>
      <c r="AI195" s="306"/>
      <c r="AJ195" s="306"/>
      <c r="AK195" s="306"/>
      <c r="AL195" s="306"/>
      <c r="AM195" s="306"/>
      <c r="AN195" s="307"/>
      <c r="AO195" s="337">
        <f>AO191/AO199*1000</f>
        <v>2553030.3030303032</v>
      </c>
      <c r="AP195" s="337"/>
      <c r="AQ195" s="337"/>
      <c r="AR195" s="337"/>
      <c r="AS195" s="163"/>
      <c r="AT195" s="99">
        <f t="shared" si="16"/>
        <v>2553030.3030303032</v>
      </c>
      <c r="AU195" s="100">
        <f>AU191/AU199*1000</f>
        <v>2542177.2727272729</v>
      </c>
      <c r="AV195" s="90"/>
      <c r="AW195" s="101">
        <f t="shared" si="17"/>
        <v>2542177.2727272729</v>
      </c>
      <c r="AX195" s="101">
        <f>AU195-AO195</f>
        <v>-10853.030303030275</v>
      </c>
      <c r="AY195" s="68">
        <f t="shared" si="19"/>
        <v>0</v>
      </c>
      <c r="AZ195" s="101">
        <f>AW195-AT195</f>
        <v>-10853.030303030275</v>
      </c>
    </row>
    <row r="196" spans="1:52" ht="25.5" customHeight="1">
      <c r="A196" s="299" t="s">
        <v>261</v>
      </c>
      <c r="B196" s="300"/>
      <c r="C196" s="300"/>
      <c r="D196" s="300"/>
      <c r="E196" s="300"/>
      <c r="F196" s="301"/>
      <c r="G196" s="302" t="s">
        <v>148</v>
      </c>
      <c r="H196" s="303"/>
      <c r="I196" s="303"/>
      <c r="J196" s="303"/>
      <c r="K196" s="303"/>
      <c r="L196" s="303"/>
      <c r="M196" s="303"/>
      <c r="N196" s="303"/>
      <c r="O196" s="303"/>
      <c r="P196" s="303"/>
      <c r="Q196" s="303"/>
      <c r="R196" s="303"/>
      <c r="S196" s="303"/>
      <c r="T196" s="303"/>
      <c r="U196" s="303"/>
      <c r="V196" s="303"/>
      <c r="W196" s="303"/>
      <c r="X196" s="303"/>
      <c r="Y196" s="304"/>
      <c r="Z196" s="305" t="s">
        <v>136</v>
      </c>
      <c r="AA196" s="306"/>
      <c r="AB196" s="306"/>
      <c r="AC196" s="306"/>
      <c r="AD196" s="307"/>
      <c r="AE196" s="305" t="s">
        <v>89</v>
      </c>
      <c r="AF196" s="306"/>
      <c r="AG196" s="306"/>
      <c r="AH196" s="306"/>
      <c r="AI196" s="306"/>
      <c r="AJ196" s="306"/>
      <c r="AK196" s="306"/>
      <c r="AL196" s="306"/>
      <c r="AM196" s="306"/>
      <c r="AN196" s="307"/>
      <c r="AO196" s="312">
        <f>AO192/AO200*1000</f>
        <v>202.22446916076845</v>
      </c>
      <c r="AP196" s="312"/>
      <c r="AQ196" s="312"/>
      <c r="AR196" s="312"/>
      <c r="AS196" s="163"/>
      <c r="AT196" s="89">
        <f t="shared" si="16"/>
        <v>202.22446916076845</v>
      </c>
      <c r="AU196" s="90">
        <v>2000</v>
      </c>
      <c r="AV196" s="90"/>
      <c r="AW196" s="68">
        <f t="shared" si="17"/>
        <v>2000</v>
      </c>
      <c r="AX196" s="101">
        <f>AU196-AO196</f>
        <v>1797.7755308392316</v>
      </c>
      <c r="AY196" s="68">
        <f t="shared" si="19"/>
        <v>0</v>
      </c>
      <c r="AZ196" s="101">
        <f>AW196-AT196</f>
        <v>1797.7755308392316</v>
      </c>
    </row>
    <row r="197" spans="1:52" ht="25.5" customHeight="1">
      <c r="A197" s="295" t="s">
        <v>350</v>
      </c>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6"/>
      <c r="AY197" s="296"/>
      <c r="AZ197" s="297"/>
    </row>
    <row r="198" spans="1:52" ht="18" customHeight="1">
      <c r="A198" s="345" t="s">
        <v>262</v>
      </c>
      <c r="B198" s="346"/>
      <c r="C198" s="346"/>
      <c r="D198" s="346"/>
      <c r="E198" s="346"/>
      <c r="F198" s="347"/>
      <c r="G198" s="291" t="s">
        <v>50</v>
      </c>
      <c r="H198" s="292"/>
      <c r="I198" s="292"/>
      <c r="J198" s="292"/>
      <c r="K198" s="292"/>
      <c r="L198" s="292"/>
      <c r="M198" s="292"/>
      <c r="N198" s="292"/>
      <c r="O198" s="292"/>
      <c r="P198" s="292"/>
      <c r="Q198" s="292"/>
      <c r="R198" s="292"/>
      <c r="S198" s="292"/>
      <c r="T198" s="292"/>
      <c r="U198" s="292"/>
      <c r="V198" s="292"/>
      <c r="W198" s="292"/>
      <c r="X198" s="292"/>
      <c r="Y198" s="293"/>
      <c r="Z198" s="291" t="s">
        <v>51</v>
      </c>
      <c r="AA198" s="292"/>
      <c r="AB198" s="292"/>
      <c r="AC198" s="292"/>
      <c r="AD198" s="293"/>
      <c r="AE198" s="291" t="s">
        <v>51</v>
      </c>
      <c r="AF198" s="292"/>
      <c r="AG198" s="292"/>
      <c r="AH198" s="292"/>
      <c r="AI198" s="292"/>
      <c r="AJ198" s="292"/>
      <c r="AK198" s="292"/>
      <c r="AL198" s="292"/>
      <c r="AM198" s="292"/>
      <c r="AN198" s="293"/>
      <c r="AO198" s="311"/>
      <c r="AP198" s="311"/>
      <c r="AQ198" s="311"/>
      <c r="AR198" s="311"/>
      <c r="AS198" s="33"/>
      <c r="AT198" s="70"/>
      <c r="AU198" s="49"/>
      <c r="AV198" s="49"/>
      <c r="AW198" s="55"/>
      <c r="AX198" s="55"/>
      <c r="AY198" s="55"/>
      <c r="AZ198" s="55"/>
    </row>
    <row r="199" spans="1:52" ht="34.5" customHeight="1">
      <c r="A199" s="299" t="s">
        <v>263</v>
      </c>
      <c r="B199" s="300"/>
      <c r="C199" s="300"/>
      <c r="D199" s="300"/>
      <c r="E199" s="300"/>
      <c r="F199" s="301"/>
      <c r="G199" s="302" t="s">
        <v>149</v>
      </c>
      <c r="H199" s="303"/>
      <c r="I199" s="303"/>
      <c r="J199" s="303"/>
      <c r="K199" s="303"/>
      <c r="L199" s="303"/>
      <c r="M199" s="303"/>
      <c r="N199" s="303"/>
      <c r="O199" s="303"/>
      <c r="P199" s="303"/>
      <c r="Q199" s="303"/>
      <c r="R199" s="303"/>
      <c r="S199" s="303"/>
      <c r="T199" s="303"/>
      <c r="U199" s="303"/>
      <c r="V199" s="303"/>
      <c r="W199" s="303"/>
      <c r="X199" s="303"/>
      <c r="Y199" s="304"/>
      <c r="Z199" s="305" t="s">
        <v>103</v>
      </c>
      <c r="AA199" s="306"/>
      <c r="AB199" s="306"/>
      <c r="AC199" s="306"/>
      <c r="AD199" s="307"/>
      <c r="AE199" s="305" t="s">
        <v>150</v>
      </c>
      <c r="AF199" s="306"/>
      <c r="AG199" s="306"/>
      <c r="AH199" s="306"/>
      <c r="AI199" s="306"/>
      <c r="AJ199" s="306"/>
      <c r="AK199" s="306"/>
      <c r="AL199" s="306"/>
      <c r="AM199" s="306"/>
      <c r="AN199" s="307"/>
      <c r="AO199" s="311">
        <v>1.98</v>
      </c>
      <c r="AP199" s="311"/>
      <c r="AQ199" s="311"/>
      <c r="AR199" s="311"/>
      <c r="AS199" s="163"/>
      <c r="AT199" s="89">
        <f t="shared" si="16"/>
        <v>1.98</v>
      </c>
      <c r="AU199" s="49">
        <v>1.98</v>
      </c>
      <c r="AV199" s="49"/>
      <c r="AW199" s="68">
        <f t="shared" si="17"/>
        <v>1.98</v>
      </c>
      <c r="AX199" s="68">
        <f t="shared" si="18"/>
        <v>0</v>
      </c>
      <c r="AY199" s="68">
        <f t="shared" si="19"/>
        <v>0</v>
      </c>
      <c r="AZ199" s="68">
        <f t="shared" si="19"/>
        <v>0</v>
      </c>
    </row>
    <row r="200" spans="1:52" ht="40.5" customHeight="1">
      <c r="A200" s="299" t="s">
        <v>264</v>
      </c>
      <c r="B200" s="300"/>
      <c r="C200" s="300"/>
      <c r="D200" s="300"/>
      <c r="E200" s="300"/>
      <c r="F200" s="301"/>
      <c r="G200" s="302" t="s">
        <v>151</v>
      </c>
      <c r="H200" s="303"/>
      <c r="I200" s="303"/>
      <c r="J200" s="303"/>
      <c r="K200" s="303"/>
      <c r="L200" s="303"/>
      <c r="M200" s="303"/>
      <c r="N200" s="303"/>
      <c r="O200" s="303"/>
      <c r="P200" s="303"/>
      <c r="Q200" s="303"/>
      <c r="R200" s="303"/>
      <c r="S200" s="303"/>
      <c r="T200" s="303"/>
      <c r="U200" s="303"/>
      <c r="V200" s="303"/>
      <c r="W200" s="303"/>
      <c r="X200" s="303"/>
      <c r="Y200" s="304"/>
      <c r="Z200" s="305" t="s">
        <v>57</v>
      </c>
      <c r="AA200" s="306"/>
      <c r="AB200" s="306"/>
      <c r="AC200" s="306"/>
      <c r="AD200" s="307"/>
      <c r="AE200" s="305" t="s">
        <v>152</v>
      </c>
      <c r="AF200" s="306"/>
      <c r="AG200" s="306"/>
      <c r="AH200" s="306"/>
      <c r="AI200" s="306"/>
      <c r="AJ200" s="306"/>
      <c r="AK200" s="306"/>
      <c r="AL200" s="306"/>
      <c r="AM200" s="306"/>
      <c r="AN200" s="307"/>
      <c r="AO200" s="311">
        <v>9.89</v>
      </c>
      <c r="AP200" s="311"/>
      <c r="AQ200" s="311"/>
      <c r="AR200" s="311"/>
      <c r="AS200" s="163"/>
      <c r="AT200" s="89">
        <f t="shared" si="16"/>
        <v>9.89</v>
      </c>
      <c r="AU200" s="49">
        <v>9.89</v>
      </c>
      <c r="AV200" s="49"/>
      <c r="AW200" s="68">
        <f t="shared" si="17"/>
        <v>9.89</v>
      </c>
      <c r="AX200" s="68">
        <f t="shared" si="18"/>
        <v>0</v>
      </c>
      <c r="AY200" s="68">
        <f t="shared" si="19"/>
        <v>0</v>
      </c>
      <c r="AZ200" s="68">
        <f t="shared" si="19"/>
        <v>0</v>
      </c>
    </row>
    <row r="201" spans="1:52" ht="17.25" customHeight="1">
      <c r="A201" s="295" t="s">
        <v>299</v>
      </c>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296"/>
      <c r="AX201" s="296"/>
      <c r="AY201" s="296"/>
      <c r="AZ201" s="297"/>
    </row>
    <row r="202" spans="1:52" ht="18.75" customHeight="1">
      <c r="A202" s="345" t="s">
        <v>265</v>
      </c>
      <c r="B202" s="346"/>
      <c r="C202" s="346"/>
      <c r="D202" s="346"/>
      <c r="E202" s="346"/>
      <c r="F202" s="347"/>
      <c r="G202" s="291" t="s">
        <v>52</v>
      </c>
      <c r="H202" s="292"/>
      <c r="I202" s="292"/>
      <c r="J202" s="292"/>
      <c r="K202" s="292"/>
      <c r="L202" s="292"/>
      <c r="M202" s="292"/>
      <c r="N202" s="292"/>
      <c r="O202" s="292"/>
      <c r="P202" s="292"/>
      <c r="Q202" s="292"/>
      <c r="R202" s="292"/>
      <c r="S202" s="292"/>
      <c r="T202" s="292"/>
      <c r="U202" s="292"/>
      <c r="V202" s="292"/>
      <c r="W202" s="292"/>
      <c r="X202" s="292"/>
      <c r="Y202" s="293"/>
      <c r="Z202" s="305"/>
      <c r="AA202" s="306"/>
      <c r="AB202" s="306"/>
      <c r="AC202" s="306"/>
      <c r="AD202" s="307"/>
      <c r="AE202" s="305"/>
      <c r="AF202" s="306"/>
      <c r="AG202" s="306"/>
      <c r="AH202" s="306"/>
      <c r="AI202" s="306"/>
      <c r="AJ202" s="306"/>
      <c r="AK202" s="306"/>
      <c r="AL202" s="306"/>
      <c r="AM202" s="306"/>
      <c r="AN202" s="307"/>
      <c r="AO202" s="319"/>
      <c r="AP202" s="319"/>
      <c r="AQ202" s="319"/>
      <c r="AR202" s="319"/>
      <c r="AS202" s="33"/>
      <c r="AT202" s="70">
        <f t="shared" si="16"/>
        <v>0</v>
      </c>
      <c r="AU202" s="64"/>
      <c r="AV202" s="64"/>
      <c r="AW202" s="68">
        <f t="shared" si="17"/>
        <v>0</v>
      </c>
      <c r="AX202" s="68">
        <f t="shared" si="18"/>
        <v>0</v>
      </c>
      <c r="AY202" s="68">
        <f t="shared" si="19"/>
        <v>0</v>
      </c>
      <c r="AZ202" s="68">
        <f t="shared" si="19"/>
        <v>0</v>
      </c>
    </row>
    <row r="203" spans="1:52" ht="42.75" customHeight="1">
      <c r="A203" s="299" t="s">
        <v>266</v>
      </c>
      <c r="B203" s="300"/>
      <c r="C203" s="300"/>
      <c r="D203" s="300"/>
      <c r="E203" s="300"/>
      <c r="F203" s="301"/>
      <c r="G203" s="302" t="s">
        <v>153</v>
      </c>
      <c r="H203" s="303"/>
      <c r="I203" s="303"/>
      <c r="J203" s="303"/>
      <c r="K203" s="303"/>
      <c r="L203" s="303"/>
      <c r="M203" s="303"/>
      <c r="N203" s="303"/>
      <c r="O203" s="303"/>
      <c r="P203" s="303"/>
      <c r="Q203" s="303"/>
      <c r="R203" s="303"/>
      <c r="S203" s="303"/>
      <c r="T203" s="303"/>
      <c r="U203" s="303"/>
      <c r="V203" s="303"/>
      <c r="W203" s="303"/>
      <c r="X203" s="303"/>
      <c r="Y203" s="304"/>
      <c r="Z203" s="305" t="s">
        <v>53</v>
      </c>
      <c r="AA203" s="306"/>
      <c r="AB203" s="306"/>
      <c r="AC203" s="306"/>
      <c r="AD203" s="307"/>
      <c r="AE203" s="305" t="s">
        <v>351</v>
      </c>
      <c r="AF203" s="306"/>
      <c r="AG203" s="306"/>
      <c r="AH203" s="306"/>
      <c r="AI203" s="306"/>
      <c r="AJ203" s="306"/>
      <c r="AK203" s="306"/>
      <c r="AL203" s="306"/>
      <c r="AM203" s="306"/>
      <c r="AN203" s="307"/>
      <c r="AO203" s="344">
        <v>1.1619999999999999</v>
      </c>
      <c r="AP203" s="344"/>
      <c r="AQ203" s="344"/>
      <c r="AR203" s="344"/>
      <c r="AS203" s="120"/>
      <c r="AT203" s="121">
        <f>AO203</f>
        <v>1.1619999999999999</v>
      </c>
      <c r="AU203" s="122">
        <v>1.1619999999999999</v>
      </c>
      <c r="AV203" s="122"/>
      <c r="AW203" s="94">
        <f>AU203</f>
        <v>1.1619999999999999</v>
      </c>
      <c r="AX203" s="94">
        <f t="shared" si="18"/>
        <v>0</v>
      </c>
      <c r="AY203" s="94">
        <f t="shared" si="19"/>
        <v>0</v>
      </c>
      <c r="AZ203" s="94">
        <f t="shared" si="19"/>
        <v>0</v>
      </c>
    </row>
    <row r="204" spans="1:52" ht="18.75" customHeight="1">
      <c r="A204" s="295" t="s">
        <v>299</v>
      </c>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296"/>
      <c r="AX204" s="296"/>
      <c r="AY204" s="296"/>
      <c r="AZ204" s="297"/>
    </row>
    <row r="205" spans="1:52" ht="76.5" customHeight="1">
      <c r="A205" s="288" t="s">
        <v>267</v>
      </c>
      <c r="B205" s="289"/>
      <c r="C205" s="289"/>
      <c r="D205" s="289"/>
      <c r="E205" s="289"/>
      <c r="F205" s="290"/>
      <c r="G205" s="328" t="s">
        <v>352</v>
      </c>
      <c r="H205" s="329"/>
      <c r="I205" s="329"/>
      <c r="J205" s="329"/>
      <c r="K205" s="329"/>
      <c r="L205" s="329"/>
      <c r="M205" s="329"/>
      <c r="N205" s="329"/>
      <c r="O205" s="329"/>
      <c r="P205" s="329"/>
      <c r="Q205" s="329"/>
      <c r="R205" s="329"/>
      <c r="S205" s="329"/>
      <c r="T205" s="329"/>
      <c r="U205" s="329"/>
      <c r="V205" s="329"/>
      <c r="W205" s="329"/>
      <c r="X205" s="329"/>
      <c r="Y205" s="329"/>
      <c r="Z205" s="204"/>
      <c r="AA205" s="204"/>
      <c r="AB205" s="204"/>
      <c r="AC205" s="204"/>
      <c r="AD205" s="204"/>
      <c r="AE205" s="206"/>
      <c r="AF205" s="206"/>
      <c r="AG205" s="206"/>
      <c r="AH205" s="206"/>
      <c r="AI205" s="206"/>
      <c r="AJ205" s="206"/>
      <c r="AK205" s="206"/>
      <c r="AL205" s="206"/>
      <c r="AM205" s="206"/>
      <c r="AN205" s="218"/>
      <c r="AO205" s="318"/>
      <c r="AP205" s="318"/>
      <c r="AQ205" s="318"/>
      <c r="AR205" s="318"/>
      <c r="AS205" s="164"/>
      <c r="AT205" s="70"/>
      <c r="AU205" s="58"/>
      <c r="AV205" s="58"/>
      <c r="AW205" s="55"/>
      <c r="AX205" s="55"/>
      <c r="AY205" s="55"/>
      <c r="AZ205" s="55"/>
    </row>
    <row r="206" spans="1:52" ht="16.5" customHeight="1">
      <c r="A206" s="288" t="s">
        <v>268</v>
      </c>
      <c r="B206" s="289"/>
      <c r="C206" s="289"/>
      <c r="D206" s="289"/>
      <c r="E206" s="289"/>
      <c r="F206" s="290"/>
      <c r="G206" s="291" t="s">
        <v>47</v>
      </c>
      <c r="H206" s="292"/>
      <c r="I206" s="292"/>
      <c r="J206" s="292"/>
      <c r="K206" s="292"/>
      <c r="L206" s="292"/>
      <c r="M206" s="292"/>
      <c r="N206" s="292"/>
      <c r="O206" s="292"/>
      <c r="P206" s="292"/>
      <c r="Q206" s="292"/>
      <c r="R206" s="292"/>
      <c r="S206" s="292"/>
      <c r="T206" s="292"/>
      <c r="U206" s="292"/>
      <c r="V206" s="292"/>
      <c r="W206" s="292"/>
      <c r="X206" s="292"/>
      <c r="Y206" s="293"/>
      <c r="Z206" s="229"/>
      <c r="AA206" s="230"/>
      <c r="AB206" s="230"/>
      <c r="AC206" s="230"/>
      <c r="AD206" s="231"/>
      <c r="AE206" s="229"/>
      <c r="AF206" s="230"/>
      <c r="AG206" s="230"/>
      <c r="AH206" s="230"/>
      <c r="AI206" s="230"/>
      <c r="AJ206" s="230"/>
      <c r="AK206" s="230"/>
      <c r="AL206" s="230"/>
      <c r="AM206" s="230"/>
      <c r="AN206" s="231"/>
      <c r="AO206" s="294"/>
      <c r="AP206" s="294"/>
      <c r="AQ206" s="294"/>
      <c r="AR206" s="294"/>
      <c r="AS206" s="33"/>
      <c r="AT206" s="89"/>
      <c r="AU206" s="68"/>
      <c r="AV206" s="68"/>
      <c r="AW206" s="68"/>
      <c r="AX206" s="68"/>
      <c r="AY206" s="68"/>
      <c r="AZ206" s="68"/>
    </row>
    <row r="207" spans="1:52" ht="15.75">
      <c r="A207" s="299" t="s">
        <v>269</v>
      </c>
      <c r="B207" s="300"/>
      <c r="C207" s="300"/>
      <c r="D207" s="300"/>
      <c r="E207" s="300"/>
      <c r="F207" s="301"/>
      <c r="G207" s="302" t="s">
        <v>154</v>
      </c>
      <c r="H207" s="303"/>
      <c r="I207" s="303"/>
      <c r="J207" s="303"/>
      <c r="K207" s="303"/>
      <c r="L207" s="303"/>
      <c r="M207" s="303"/>
      <c r="N207" s="303"/>
      <c r="O207" s="303"/>
      <c r="P207" s="303"/>
      <c r="Q207" s="303"/>
      <c r="R207" s="303"/>
      <c r="S207" s="303"/>
      <c r="T207" s="303"/>
      <c r="U207" s="303"/>
      <c r="V207" s="303"/>
      <c r="W207" s="303"/>
      <c r="X207" s="303"/>
      <c r="Y207" s="304"/>
      <c r="Z207" s="305" t="s">
        <v>73</v>
      </c>
      <c r="AA207" s="306"/>
      <c r="AB207" s="306"/>
      <c r="AC207" s="306"/>
      <c r="AD207" s="307"/>
      <c r="AE207" s="305" t="s">
        <v>353</v>
      </c>
      <c r="AF207" s="306"/>
      <c r="AG207" s="306"/>
      <c r="AH207" s="306"/>
      <c r="AI207" s="306"/>
      <c r="AJ207" s="306"/>
      <c r="AK207" s="306"/>
      <c r="AL207" s="306"/>
      <c r="AM207" s="306"/>
      <c r="AN207" s="307"/>
      <c r="AO207" s="311">
        <v>85</v>
      </c>
      <c r="AP207" s="311"/>
      <c r="AQ207" s="311"/>
      <c r="AR207" s="311"/>
      <c r="AS207" s="33"/>
      <c r="AT207" s="89">
        <f t="shared" si="16"/>
        <v>85</v>
      </c>
      <c r="AU207" s="49">
        <v>85</v>
      </c>
      <c r="AV207" s="49"/>
      <c r="AW207" s="68">
        <f t="shared" si="17"/>
        <v>85</v>
      </c>
      <c r="AX207" s="68">
        <f t="shared" si="18"/>
        <v>0</v>
      </c>
      <c r="AY207" s="68">
        <f t="shared" si="19"/>
        <v>0</v>
      </c>
      <c r="AZ207" s="68">
        <f t="shared" si="19"/>
        <v>0</v>
      </c>
    </row>
    <row r="208" spans="1:52" ht="15.75">
      <c r="A208" s="299" t="s">
        <v>270</v>
      </c>
      <c r="B208" s="300"/>
      <c r="C208" s="300"/>
      <c r="D208" s="300"/>
      <c r="E208" s="300"/>
      <c r="F208" s="301"/>
      <c r="G208" s="302" t="s">
        <v>155</v>
      </c>
      <c r="H208" s="303"/>
      <c r="I208" s="303"/>
      <c r="J208" s="303"/>
      <c r="K208" s="303"/>
      <c r="L208" s="303"/>
      <c r="M208" s="303"/>
      <c r="N208" s="303"/>
      <c r="O208" s="303"/>
      <c r="P208" s="303"/>
      <c r="Q208" s="303"/>
      <c r="R208" s="303"/>
      <c r="S208" s="303"/>
      <c r="T208" s="303"/>
      <c r="U208" s="303"/>
      <c r="V208" s="303"/>
      <c r="W208" s="303"/>
      <c r="X208" s="303"/>
      <c r="Y208" s="304"/>
      <c r="Z208" s="305" t="s">
        <v>73</v>
      </c>
      <c r="AA208" s="306"/>
      <c r="AB208" s="306"/>
      <c r="AC208" s="306"/>
      <c r="AD208" s="307"/>
      <c r="AE208" s="305" t="s">
        <v>353</v>
      </c>
      <c r="AF208" s="306"/>
      <c r="AG208" s="306"/>
      <c r="AH208" s="306"/>
      <c r="AI208" s="306"/>
      <c r="AJ208" s="306"/>
      <c r="AK208" s="306"/>
      <c r="AL208" s="306"/>
      <c r="AM208" s="306"/>
      <c r="AN208" s="307"/>
      <c r="AO208" s="311">
        <v>14</v>
      </c>
      <c r="AP208" s="311"/>
      <c r="AQ208" s="311"/>
      <c r="AR208" s="311"/>
      <c r="AS208" s="163"/>
      <c r="AT208" s="89">
        <f t="shared" si="16"/>
        <v>14</v>
      </c>
      <c r="AU208" s="49">
        <v>14</v>
      </c>
      <c r="AV208" s="49"/>
      <c r="AW208" s="68">
        <f t="shared" si="17"/>
        <v>14</v>
      </c>
      <c r="AX208" s="68">
        <f t="shared" si="18"/>
        <v>0</v>
      </c>
      <c r="AY208" s="68">
        <f t="shared" si="19"/>
        <v>0</v>
      </c>
      <c r="AZ208" s="68">
        <f t="shared" si="19"/>
        <v>0</v>
      </c>
    </row>
    <row r="209" spans="1:52" ht="36.75" customHeight="1">
      <c r="A209" s="299" t="s">
        <v>271</v>
      </c>
      <c r="B209" s="300"/>
      <c r="C209" s="300"/>
      <c r="D209" s="300"/>
      <c r="E209" s="300"/>
      <c r="F209" s="301"/>
      <c r="G209" s="302" t="s">
        <v>156</v>
      </c>
      <c r="H209" s="303"/>
      <c r="I209" s="303"/>
      <c r="J209" s="303"/>
      <c r="K209" s="303"/>
      <c r="L209" s="303"/>
      <c r="M209" s="303"/>
      <c r="N209" s="303"/>
      <c r="O209" s="303"/>
      <c r="P209" s="303"/>
      <c r="Q209" s="303"/>
      <c r="R209" s="303"/>
      <c r="S209" s="303"/>
      <c r="T209" s="303"/>
      <c r="U209" s="303"/>
      <c r="V209" s="303"/>
      <c r="W209" s="303"/>
      <c r="X209" s="303"/>
      <c r="Y209" s="304"/>
      <c r="Z209" s="305" t="s">
        <v>73</v>
      </c>
      <c r="AA209" s="306"/>
      <c r="AB209" s="306"/>
      <c r="AC209" s="306"/>
      <c r="AD209" s="307"/>
      <c r="AE209" s="323" t="s">
        <v>354</v>
      </c>
      <c r="AF209" s="324"/>
      <c r="AG209" s="324"/>
      <c r="AH209" s="324"/>
      <c r="AI209" s="324"/>
      <c r="AJ209" s="324"/>
      <c r="AK209" s="324"/>
      <c r="AL209" s="324"/>
      <c r="AM209" s="324"/>
      <c r="AN209" s="325"/>
      <c r="AO209" s="311">
        <v>559.20000000000005</v>
      </c>
      <c r="AP209" s="311"/>
      <c r="AQ209" s="311"/>
      <c r="AR209" s="311"/>
      <c r="AS209" s="163"/>
      <c r="AT209" s="89">
        <f>AO209</f>
        <v>559.20000000000005</v>
      </c>
      <c r="AU209" s="49">
        <v>559.20000000000005</v>
      </c>
      <c r="AV209" s="49"/>
      <c r="AW209" s="68">
        <f t="shared" si="17"/>
        <v>559.20000000000005</v>
      </c>
      <c r="AX209" s="68">
        <f t="shared" si="18"/>
        <v>0</v>
      </c>
      <c r="AY209" s="68">
        <f t="shared" si="19"/>
        <v>0</v>
      </c>
      <c r="AZ209" s="68">
        <f t="shared" si="19"/>
        <v>0</v>
      </c>
    </row>
    <row r="210" spans="1:52" ht="43.5" customHeight="1">
      <c r="A210" s="299" t="s">
        <v>272</v>
      </c>
      <c r="B210" s="300"/>
      <c r="C210" s="300"/>
      <c r="D210" s="300"/>
      <c r="E210" s="300"/>
      <c r="F210" s="301"/>
      <c r="G210" s="302" t="s">
        <v>157</v>
      </c>
      <c r="H210" s="303"/>
      <c r="I210" s="303"/>
      <c r="J210" s="303"/>
      <c r="K210" s="303"/>
      <c r="L210" s="303"/>
      <c r="M210" s="303"/>
      <c r="N210" s="303"/>
      <c r="O210" s="303"/>
      <c r="P210" s="303"/>
      <c r="Q210" s="303"/>
      <c r="R210" s="303"/>
      <c r="S210" s="303"/>
      <c r="T210" s="303"/>
      <c r="U210" s="303"/>
      <c r="V210" s="303"/>
      <c r="W210" s="303"/>
      <c r="X210" s="303"/>
      <c r="Y210" s="304"/>
      <c r="Z210" s="305" t="s">
        <v>73</v>
      </c>
      <c r="AA210" s="306"/>
      <c r="AB210" s="306"/>
      <c r="AC210" s="306"/>
      <c r="AD210" s="307"/>
      <c r="AE210" s="305" t="s">
        <v>355</v>
      </c>
      <c r="AF210" s="306"/>
      <c r="AG210" s="306"/>
      <c r="AH210" s="306"/>
      <c r="AI210" s="306"/>
      <c r="AJ210" s="306"/>
      <c r="AK210" s="306"/>
      <c r="AL210" s="306"/>
      <c r="AM210" s="306"/>
      <c r="AN210" s="307"/>
      <c r="AO210" s="311">
        <v>190</v>
      </c>
      <c r="AP210" s="311"/>
      <c r="AQ210" s="311"/>
      <c r="AR210" s="311"/>
      <c r="AS210" s="163">
        <v>110</v>
      </c>
      <c r="AT210" s="89">
        <f t="shared" si="16"/>
        <v>300</v>
      </c>
      <c r="AU210" s="49">
        <f>190-14.94913</f>
        <v>175.05087</v>
      </c>
      <c r="AV210" s="49">
        <v>110</v>
      </c>
      <c r="AW210" s="68">
        <f t="shared" si="17"/>
        <v>285.05087000000003</v>
      </c>
      <c r="AX210" s="68">
        <f>AU210-AO210</f>
        <v>-14.949129999999997</v>
      </c>
      <c r="AY210" s="68">
        <f t="shared" si="19"/>
        <v>0</v>
      </c>
      <c r="AZ210" s="68">
        <f>AW210-AT210</f>
        <v>-14.949129999999968</v>
      </c>
    </row>
    <row r="211" spans="1:52" ht="33.75" customHeight="1">
      <c r="A211" s="299" t="s">
        <v>273</v>
      </c>
      <c r="B211" s="300"/>
      <c r="C211" s="300"/>
      <c r="D211" s="300"/>
      <c r="E211" s="300"/>
      <c r="F211" s="301"/>
      <c r="G211" s="302" t="s">
        <v>356</v>
      </c>
      <c r="H211" s="303"/>
      <c r="I211" s="303"/>
      <c r="J211" s="303"/>
      <c r="K211" s="303"/>
      <c r="L211" s="303"/>
      <c r="M211" s="303"/>
      <c r="N211" s="303"/>
      <c r="O211" s="303"/>
      <c r="P211" s="303"/>
      <c r="Q211" s="303"/>
      <c r="R211" s="303"/>
      <c r="S211" s="303"/>
      <c r="T211" s="303"/>
      <c r="U211" s="303"/>
      <c r="V211" s="303"/>
      <c r="W211" s="303"/>
      <c r="X211" s="303"/>
      <c r="Y211" s="304"/>
      <c r="Z211" s="305" t="s">
        <v>110</v>
      </c>
      <c r="AA211" s="306"/>
      <c r="AB211" s="306"/>
      <c r="AC211" s="306"/>
      <c r="AD211" s="307"/>
      <c r="AE211" s="305" t="s">
        <v>355</v>
      </c>
      <c r="AF211" s="306"/>
      <c r="AG211" s="306"/>
      <c r="AH211" s="306"/>
      <c r="AI211" s="306"/>
      <c r="AJ211" s="306"/>
      <c r="AK211" s="306"/>
      <c r="AL211" s="306"/>
      <c r="AM211" s="306"/>
      <c r="AN211" s="307"/>
      <c r="AO211" s="338">
        <v>45</v>
      </c>
      <c r="AP211" s="339"/>
      <c r="AQ211" s="339"/>
      <c r="AR211" s="340"/>
      <c r="AS211" s="163"/>
      <c r="AT211" s="89">
        <f t="shared" si="16"/>
        <v>45</v>
      </c>
      <c r="AU211" s="49">
        <v>45</v>
      </c>
      <c r="AV211" s="49"/>
      <c r="AW211" s="68">
        <f t="shared" si="17"/>
        <v>45</v>
      </c>
      <c r="AX211" s="68">
        <f t="shared" si="18"/>
        <v>0</v>
      </c>
      <c r="AY211" s="68">
        <f t="shared" si="19"/>
        <v>0</v>
      </c>
      <c r="AZ211" s="68">
        <f t="shared" si="19"/>
        <v>0</v>
      </c>
    </row>
    <row r="212" spans="1:52" ht="33.75" customHeight="1">
      <c r="A212" s="299" t="s">
        <v>357</v>
      </c>
      <c r="B212" s="300"/>
      <c r="C212" s="300"/>
      <c r="D212" s="300"/>
      <c r="E212" s="300"/>
      <c r="F212" s="301"/>
      <c r="G212" s="302" t="s">
        <v>358</v>
      </c>
      <c r="H212" s="303"/>
      <c r="I212" s="303"/>
      <c r="J212" s="303"/>
      <c r="K212" s="303"/>
      <c r="L212" s="303"/>
      <c r="M212" s="303"/>
      <c r="N212" s="303"/>
      <c r="O212" s="303"/>
      <c r="P212" s="303"/>
      <c r="Q212" s="303"/>
      <c r="R212" s="303"/>
      <c r="S212" s="303"/>
      <c r="T212" s="303"/>
      <c r="U212" s="303"/>
      <c r="V212" s="303"/>
      <c r="W212" s="303"/>
      <c r="X212" s="303"/>
      <c r="Y212" s="304"/>
      <c r="Z212" s="305" t="s">
        <v>110</v>
      </c>
      <c r="AA212" s="306"/>
      <c r="AB212" s="306"/>
      <c r="AC212" s="306"/>
      <c r="AD212" s="307"/>
      <c r="AE212" s="305" t="s">
        <v>355</v>
      </c>
      <c r="AF212" s="306"/>
      <c r="AG212" s="306"/>
      <c r="AH212" s="306"/>
      <c r="AI212" s="306"/>
      <c r="AJ212" s="306"/>
      <c r="AK212" s="306"/>
      <c r="AL212" s="306"/>
      <c r="AM212" s="306"/>
      <c r="AN212" s="307"/>
      <c r="AO212" s="338"/>
      <c r="AP212" s="339"/>
      <c r="AQ212" s="339"/>
      <c r="AR212" s="340"/>
      <c r="AS212" s="150">
        <v>25</v>
      </c>
      <c r="AT212" s="162">
        <f>AS212</f>
        <v>25</v>
      </c>
      <c r="AU212" s="49"/>
      <c r="AV212" s="49">
        <v>25</v>
      </c>
      <c r="AW212" s="68">
        <f>AV212</f>
        <v>25</v>
      </c>
      <c r="AX212" s="68"/>
      <c r="AY212" s="68"/>
      <c r="AZ212" s="68">
        <f t="shared" si="19"/>
        <v>0</v>
      </c>
    </row>
    <row r="213" spans="1:52" ht="23.25" customHeight="1">
      <c r="A213" s="295" t="s">
        <v>345</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6"/>
      <c r="AY213" s="296"/>
      <c r="AZ213" s="297"/>
    </row>
    <row r="214" spans="1:52" ht="18.75" customHeight="1">
      <c r="A214" s="288" t="s">
        <v>274</v>
      </c>
      <c r="B214" s="289"/>
      <c r="C214" s="289"/>
      <c r="D214" s="289"/>
      <c r="E214" s="289"/>
      <c r="F214" s="290"/>
      <c r="G214" s="291" t="s">
        <v>48</v>
      </c>
      <c r="H214" s="292"/>
      <c r="I214" s="292"/>
      <c r="J214" s="292"/>
      <c r="K214" s="292"/>
      <c r="L214" s="292"/>
      <c r="M214" s="292"/>
      <c r="N214" s="292"/>
      <c r="O214" s="292"/>
      <c r="P214" s="292"/>
      <c r="Q214" s="292"/>
      <c r="R214" s="292"/>
      <c r="S214" s="292"/>
      <c r="T214" s="292"/>
      <c r="U214" s="292"/>
      <c r="V214" s="292"/>
      <c r="W214" s="292"/>
      <c r="X214" s="292"/>
      <c r="Y214" s="293"/>
      <c r="Z214" s="291" t="s">
        <v>51</v>
      </c>
      <c r="AA214" s="292"/>
      <c r="AB214" s="292"/>
      <c r="AC214" s="292"/>
      <c r="AD214" s="293"/>
      <c r="AE214" s="291" t="s">
        <v>51</v>
      </c>
      <c r="AF214" s="292"/>
      <c r="AG214" s="292"/>
      <c r="AH214" s="292"/>
      <c r="AI214" s="292"/>
      <c r="AJ214" s="292"/>
      <c r="AK214" s="292"/>
      <c r="AL214" s="292"/>
      <c r="AM214" s="292"/>
      <c r="AN214" s="293"/>
      <c r="AO214" s="298"/>
      <c r="AP214" s="298"/>
      <c r="AQ214" s="298"/>
      <c r="AR214" s="298"/>
      <c r="AS214" s="33"/>
      <c r="AT214" s="70">
        <f t="shared" si="16"/>
        <v>0</v>
      </c>
      <c r="AU214" s="62"/>
      <c r="AV214" s="62"/>
      <c r="AW214" s="55">
        <f t="shared" si="17"/>
        <v>0</v>
      </c>
      <c r="AX214" s="55">
        <f t="shared" si="18"/>
        <v>0</v>
      </c>
      <c r="AY214" s="55">
        <f t="shared" si="19"/>
        <v>0</v>
      </c>
      <c r="AZ214" s="55">
        <f t="shared" si="19"/>
        <v>0</v>
      </c>
    </row>
    <row r="215" spans="1:52" ht="15.75">
      <c r="A215" s="299" t="s">
        <v>275</v>
      </c>
      <c r="B215" s="300"/>
      <c r="C215" s="300"/>
      <c r="D215" s="300"/>
      <c r="E215" s="300"/>
      <c r="F215" s="301"/>
      <c r="G215" s="302" t="s">
        <v>158</v>
      </c>
      <c r="H215" s="303"/>
      <c r="I215" s="303"/>
      <c r="J215" s="303"/>
      <c r="K215" s="303"/>
      <c r="L215" s="303"/>
      <c r="M215" s="303"/>
      <c r="N215" s="303"/>
      <c r="O215" s="303"/>
      <c r="P215" s="303"/>
      <c r="Q215" s="303"/>
      <c r="R215" s="303"/>
      <c r="S215" s="303"/>
      <c r="T215" s="303"/>
      <c r="U215" s="303"/>
      <c r="V215" s="303"/>
      <c r="W215" s="303"/>
      <c r="X215" s="303"/>
      <c r="Y215" s="304"/>
      <c r="Z215" s="305" t="s">
        <v>49</v>
      </c>
      <c r="AA215" s="306"/>
      <c r="AB215" s="306"/>
      <c r="AC215" s="306"/>
      <c r="AD215" s="307"/>
      <c r="AE215" s="305" t="s">
        <v>111</v>
      </c>
      <c r="AF215" s="306"/>
      <c r="AG215" s="306"/>
      <c r="AH215" s="306"/>
      <c r="AI215" s="306"/>
      <c r="AJ215" s="306"/>
      <c r="AK215" s="306"/>
      <c r="AL215" s="306"/>
      <c r="AM215" s="306"/>
      <c r="AN215" s="307"/>
      <c r="AO215" s="337">
        <v>25</v>
      </c>
      <c r="AP215" s="337"/>
      <c r="AQ215" s="337"/>
      <c r="AR215" s="337"/>
      <c r="AS215" s="92"/>
      <c r="AT215" s="102">
        <f t="shared" si="16"/>
        <v>25</v>
      </c>
      <c r="AU215" s="65">
        <v>25</v>
      </c>
      <c r="AV215" s="96"/>
      <c r="AW215" s="103">
        <f t="shared" si="17"/>
        <v>25</v>
      </c>
      <c r="AX215" s="97">
        <f t="shared" si="18"/>
        <v>0</v>
      </c>
      <c r="AY215" s="97">
        <f t="shared" si="19"/>
        <v>0</v>
      </c>
      <c r="AZ215" s="97">
        <f t="shared" si="19"/>
        <v>0</v>
      </c>
    </row>
    <row r="216" spans="1:52" ht="30" customHeight="1">
      <c r="A216" s="299" t="s">
        <v>276</v>
      </c>
      <c r="B216" s="300"/>
      <c r="C216" s="300"/>
      <c r="D216" s="300"/>
      <c r="E216" s="300"/>
      <c r="F216" s="301"/>
      <c r="G216" s="302" t="s">
        <v>159</v>
      </c>
      <c r="H216" s="303"/>
      <c r="I216" s="303"/>
      <c r="J216" s="303"/>
      <c r="K216" s="303"/>
      <c r="L216" s="303"/>
      <c r="M216" s="303"/>
      <c r="N216" s="303"/>
      <c r="O216" s="303"/>
      <c r="P216" s="303"/>
      <c r="Q216" s="303"/>
      <c r="R216" s="303"/>
      <c r="S216" s="303"/>
      <c r="T216" s="303"/>
      <c r="U216" s="303"/>
      <c r="V216" s="303"/>
      <c r="W216" s="303"/>
      <c r="X216" s="303"/>
      <c r="Y216" s="304"/>
      <c r="Z216" s="305" t="s">
        <v>49</v>
      </c>
      <c r="AA216" s="306"/>
      <c r="AB216" s="306"/>
      <c r="AC216" s="306"/>
      <c r="AD216" s="307"/>
      <c r="AE216" s="305" t="s">
        <v>89</v>
      </c>
      <c r="AF216" s="306"/>
      <c r="AG216" s="306"/>
      <c r="AH216" s="306"/>
      <c r="AI216" s="306"/>
      <c r="AJ216" s="306"/>
      <c r="AK216" s="306"/>
      <c r="AL216" s="306"/>
      <c r="AM216" s="306"/>
      <c r="AN216" s="307"/>
      <c r="AO216" s="312">
        <v>5</v>
      </c>
      <c r="AP216" s="312"/>
      <c r="AQ216" s="312"/>
      <c r="AR216" s="312"/>
      <c r="AS216" s="92"/>
      <c r="AT216" s="95">
        <f t="shared" si="16"/>
        <v>5</v>
      </c>
      <c r="AU216" s="96">
        <v>5</v>
      </c>
      <c r="AV216" s="96"/>
      <c r="AW216" s="97">
        <f t="shared" si="17"/>
        <v>5</v>
      </c>
      <c r="AX216" s="97">
        <f t="shared" si="18"/>
        <v>0</v>
      </c>
      <c r="AY216" s="97">
        <f t="shared" si="19"/>
        <v>0</v>
      </c>
      <c r="AZ216" s="97">
        <f t="shared" si="19"/>
        <v>0</v>
      </c>
    </row>
    <row r="217" spans="1:52" ht="34.5" customHeight="1">
      <c r="A217" s="299" t="s">
        <v>277</v>
      </c>
      <c r="B217" s="300"/>
      <c r="C217" s="300"/>
      <c r="D217" s="300"/>
      <c r="E217" s="300"/>
      <c r="F217" s="301"/>
      <c r="G217" s="302" t="s">
        <v>160</v>
      </c>
      <c r="H217" s="303"/>
      <c r="I217" s="303"/>
      <c r="J217" s="303"/>
      <c r="K217" s="303"/>
      <c r="L217" s="303"/>
      <c r="M217" s="303"/>
      <c r="N217" s="303"/>
      <c r="O217" s="303"/>
      <c r="P217" s="303"/>
      <c r="Q217" s="303"/>
      <c r="R217" s="303"/>
      <c r="S217" s="303"/>
      <c r="T217" s="303"/>
      <c r="U217" s="303"/>
      <c r="V217" s="303"/>
      <c r="W217" s="303"/>
      <c r="X217" s="303"/>
      <c r="Y217" s="304"/>
      <c r="Z217" s="305" t="s">
        <v>49</v>
      </c>
      <c r="AA217" s="306"/>
      <c r="AB217" s="306"/>
      <c r="AC217" s="306"/>
      <c r="AD217" s="307"/>
      <c r="AE217" s="305" t="s">
        <v>89</v>
      </c>
      <c r="AF217" s="306"/>
      <c r="AG217" s="306"/>
      <c r="AH217" s="306"/>
      <c r="AI217" s="306"/>
      <c r="AJ217" s="306"/>
      <c r="AK217" s="306"/>
      <c r="AL217" s="306"/>
      <c r="AM217" s="306"/>
      <c r="AN217" s="307"/>
      <c r="AO217" s="337">
        <v>180</v>
      </c>
      <c r="AP217" s="337"/>
      <c r="AQ217" s="337"/>
      <c r="AR217" s="337"/>
      <c r="AS217" s="92"/>
      <c r="AT217" s="102">
        <f t="shared" si="16"/>
        <v>180</v>
      </c>
      <c r="AU217" s="65">
        <v>180</v>
      </c>
      <c r="AV217" s="96"/>
      <c r="AW217" s="103">
        <f t="shared" si="17"/>
        <v>180</v>
      </c>
      <c r="AX217" s="97">
        <f t="shared" si="18"/>
        <v>0</v>
      </c>
      <c r="AY217" s="97">
        <f t="shared" si="19"/>
        <v>0</v>
      </c>
      <c r="AZ217" s="97">
        <f t="shared" si="19"/>
        <v>0</v>
      </c>
    </row>
    <row r="218" spans="1:52" ht="15.75">
      <c r="A218" s="299" t="s">
        <v>278</v>
      </c>
      <c r="B218" s="300"/>
      <c r="C218" s="300"/>
      <c r="D218" s="300"/>
      <c r="E218" s="300"/>
      <c r="F218" s="301"/>
      <c r="G218" s="302" t="s">
        <v>161</v>
      </c>
      <c r="H218" s="303"/>
      <c r="I218" s="303"/>
      <c r="J218" s="303"/>
      <c r="K218" s="303"/>
      <c r="L218" s="303"/>
      <c r="M218" s="303"/>
      <c r="N218" s="303"/>
      <c r="O218" s="303"/>
      <c r="P218" s="303"/>
      <c r="Q218" s="303"/>
      <c r="R218" s="303"/>
      <c r="S218" s="303"/>
      <c r="T218" s="303"/>
      <c r="U218" s="303"/>
      <c r="V218" s="303"/>
      <c r="W218" s="303"/>
      <c r="X218" s="303"/>
      <c r="Y218" s="304"/>
      <c r="Z218" s="305" t="s">
        <v>49</v>
      </c>
      <c r="AA218" s="306"/>
      <c r="AB218" s="306"/>
      <c r="AC218" s="306"/>
      <c r="AD218" s="307"/>
      <c r="AE218" s="305" t="s">
        <v>76</v>
      </c>
      <c r="AF218" s="306"/>
      <c r="AG218" s="306"/>
      <c r="AH218" s="306"/>
      <c r="AI218" s="306"/>
      <c r="AJ218" s="306"/>
      <c r="AK218" s="306"/>
      <c r="AL218" s="306"/>
      <c r="AM218" s="306"/>
      <c r="AN218" s="307"/>
      <c r="AO218" s="312">
        <v>1</v>
      </c>
      <c r="AP218" s="312"/>
      <c r="AQ218" s="312"/>
      <c r="AR218" s="312"/>
      <c r="AS218" s="92">
        <v>1</v>
      </c>
      <c r="AT218" s="95">
        <f t="shared" si="16"/>
        <v>2</v>
      </c>
      <c r="AU218" s="96">
        <v>1</v>
      </c>
      <c r="AV218" s="96">
        <v>1</v>
      </c>
      <c r="AW218" s="97">
        <f t="shared" si="17"/>
        <v>2</v>
      </c>
      <c r="AX218" s="97">
        <f t="shared" si="18"/>
        <v>0</v>
      </c>
      <c r="AY218" s="97">
        <f t="shared" si="19"/>
        <v>0</v>
      </c>
      <c r="AZ218" s="97">
        <f t="shared" si="19"/>
        <v>0</v>
      </c>
    </row>
    <row r="219" spans="1:52" ht="15.75">
      <c r="A219" s="299" t="s">
        <v>359</v>
      </c>
      <c r="B219" s="300"/>
      <c r="C219" s="300"/>
      <c r="D219" s="300"/>
      <c r="E219" s="300"/>
      <c r="F219" s="301"/>
      <c r="G219" s="302" t="s">
        <v>363</v>
      </c>
      <c r="H219" s="303"/>
      <c r="I219" s="303"/>
      <c r="J219" s="303"/>
      <c r="K219" s="303"/>
      <c r="L219" s="303"/>
      <c r="M219" s="303"/>
      <c r="N219" s="303"/>
      <c r="O219" s="303"/>
      <c r="P219" s="303"/>
      <c r="Q219" s="303"/>
      <c r="R219" s="303"/>
      <c r="S219" s="303"/>
      <c r="T219" s="303"/>
      <c r="U219" s="303"/>
      <c r="V219" s="303"/>
      <c r="W219" s="303"/>
      <c r="X219" s="303"/>
      <c r="Y219" s="304"/>
      <c r="Z219" s="305" t="s">
        <v>49</v>
      </c>
      <c r="AA219" s="306"/>
      <c r="AB219" s="306"/>
      <c r="AC219" s="306"/>
      <c r="AD219" s="307"/>
      <c r="AE219" s="305" t="s">
        <v>89</v>
      </c>
      <c r="AF219" s="306"/>
      <c r="AG219" s="306"/>
      <c r="AH219" s="306"/>
      <c r="AI219" s="306"/>
      <c r="AJ219" s="306"/>
      <c r="AK219" s="306"/>
      <c r="AL219" s="306"/>
      <c r="AM219" s="306"/>
      <c r="AN219" s="307"/>
      <c r="AO219" s="312">
        <v>1</v>
      </c>
      <c r="AP219" s="312"/>
      <c r="AQ219" s="312"/>
      <c r="AR219" s="312"/>
      <c r="AS219" s="157"/>
      <c r="AT219" s="123">
        <f>AO219</f>
        <v>1</v>
      </c>
      <c r="AU219" s="96">
        <v>1</v>
      </c>
      <c r="AV219" s="96"/>
      <c r="AW219" s="97">
        <f>AU219</f>
        <v>1</v>
      </c>
      <c r="AX219" s="97">
        <v>0</v>
      </c>
      <c r="AY219" s="97"/>
      <c r="AZ219" s="97">
        <v>0</v>
      </c>
    </row>
    <row r="220" spans="1:52" ht="15.75">
      <c r="A220" s="299" t="s">
        <v>360</v>
      </c>
      <c r="B220" s="300"/>
      <c r="C220" s="300"/>
      <c r="D220" s="300"/>
      <c r="E220" s="300"/>
      <c r="F220" s="301"/>
      <c r="G220" s="302" t="s">
        <v>364</v>
      </c>
      <c r="H220" s="303"/>
      <c r="I220" s="303"/>
      <c r="J220" s="303"/>
      <c r="K220" s="303"/>
      <c r="L220" s="303"/>
      <c r="M220" s="303"/>
      <c r="N220" s="303"/>
      <c r="O220" s="303"/>
      <c r="P220" s="303"/>
      <c r="Q220" s="303"/>
      <c r="R220" s="303"/>
      <c r="S220" s="303"/>
      <c r="T220" s="303"/>
      <c r="U220" s="303"/>
      <c r="V220" s="303"/>
      <c r="W220" s="303"/>
      <c r="X220" s="303"/>
      <c r="Y220" s="304"/>
      <c r="Z220" s="305" t="s">
        <v>49</v>
      </c>
      <c r="AA220" s="306"/>
      <c r="AB220" s="306"/>
      <c r="AC220" s="306"/>
      <c r="AD220" s="307"/>
      <c r="AE220" s="305" t="s">
        <v>89</v>
      </c>
      <c r="AF220" s="306"/>
      <c r="AG220" s="306"/>
      <c r="AH220" s="306"/>
      <c r="AI220" s="306"/>
      <c r="AJ220" s="306"/>
      <c r="AK220" s="306"/>
      <c r="AL220" s="306"/>
      <c r="AM220" s="306"/>
      <c r="AN220" s="307"/>
      <c r="AO220" s="312"/>
      <c r="AP220" s="312"/>
      <c r="AQ220" s="312"/>
      <c r="AR220" s="312"/>
      <c r="AS220" s="157">
        <v>2</v>
      </c>
      <c r="AT220" s="123"/>
      <c r="AU220" s="96"/>
      <c r="AV220" s="96">
        <v>2</v>
      </c>
      <c r="AW220" s="97"/>
      <c r="AX220" s="97">
        <v>0</v>
      </c>
      <c r="AY220" s="97">
        <v>0</v>
      </c>
      <c r="AZ220" s="97">
        <v>0</v>
      </c>
    </row>
    <row r="221" spans="1:52" ht="23.25" customHeight="1">
      <c r="A221" s="295" t="s">
        <v>299</v>
      </c>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6"/>
      <c r="AY221" s="296"/>
      <c r="AZ221" s="297"/>
    </row>
    <row r="222" spans="1:52" ht="18" customHeight="1">
      <c r="A222" s="288" t="s">
        <v>279</v>
      </c>
      <c r="B222" s="289"/>
      <c r="C222" s="289"/>
      <c r="D222" s="289"/>
      <c r="E222" s="289"/>
      <c r="F222" s="290"/>
      <c r="G222" s="291" t="s">
        <v>50</v>
      </c>
      <c r="H222" s="292"/>
      <c r="I222" s="292"/>
      <c r="J222" s="292"/>
      <c r="K222" s="292"/>
      <c r="L222" s="292"/>
      <c r="M222" s="292"/>
      <c r="N222" s="292"/>
      <c r="O222" s="292"/>
      <c r="P222" s="292"/>
      <c r="Q222" s="292"/>
      <c r="R222" s="292"/>
      <c r="S222" s="292"/>
      <c r="T222" s="292"/>
      <c r="U222" s="292"/>
      <c r="V222" s="292"/>
      <c r="W222" s="292"/>
      <c r="X222" s="292"/>
      <c r="Y222" s="293"/>
      <c r="Z222" s="291" t="s">
        <v>51</v>
      </c>
      <c r="AA222" s="292"/>
      <c r="AB222" s="292"/>
      <c r="AC222" s="292"/>
      <c r="AD222" s="293"/>
      <c r="AE222" s="291" t="s">
        <v>51</v>
      </c>
      <c r="AF222" s="292"/>
      <c r="AG222" s="292"/>
      <c r="AH222" s="292"/>
      <c r="AI222" s="292"/>
      <c r="AJ222" s="292"/>
      <c r="AK222" s="292"/>
      <c r="AL222" s="292"/>
      <c r="AM222" s="292"/>
      <c r="AN222" s="293"/>
      <c r="AO222" s="311"/>
      <c r="AP222" s="311"/>
      <c r="AQ222" s="311"/>
      <c r="AR222" s="311"/>
      <c r="AS222" s="33"/>
      <c r="AT222" s="89">
        <f t="shared" si="16"/>
        <v>0</v>
      </c>
      <c r="AU222" s="49"/>
      <c r="AV222" s="49"/>
      <c r="AW222" s="68">
        <f t="shared" si="17"/>
        <v>0</v>
      </c>
      <c r="AX222" s="68">
        <f t="shared" si="18"/>
        <v>0</v>
      </c>
      <c r="AY222" s="68">
        <f t="shared" si="19"/>
        <v>0</v>
      </c>
      <c r="AZ222" s="68">
        <f t="shared" si="19"/>
        <v>0</v>
      </c>
    </row>
    <row r="223" spans="1:52" ht="34.5" customHeight="1">
      <c r="A223" s="299" t="s">
        <v>280</v>
      </c>
      <c r="B223" s="300"/>
      <c r="C223" s="300"/>
      <c r="D223" s="300"/>
      <c r="E223" s="300"/>
      <c r="F223" s="301"/>
      <c r="G223" s="302" t="s">
        <v>162</v>
      </c>
      <c r="H223" s="303"/>
      <c r="I223" s="303"/>
      <c r="J223" s="303"/>
      <c r="K223" s="303"/>
      <c r="L223" s="303"/>
      <c r="M223" s="303"/>
      <c r="N223" s="303"/>
      <c r="O223" s="303"/>
      <c r="P223" s="303"/>
      <c r="Q223" s="303"/>
      <c r="R223" s="303"/>
      <c r="S223" s="303"/>
      <c r="T223" s="303"/>
      <c r="U223" s="303"/>
      <c r="V223" s="303"/>
      <c r="W223" s="303"/>
      <c r="X223" s="303"/>
      <c r="Y223" s="304"/>
      <c r="Z223" s="305" t="s">
        <v>57</v>
      </c>
      <c r="AA223" s="306"/>
      <c r="AB223" s="306"/>
      <c r="AC223" s="306"/>
      <c r="AD223" s="307"/>
      <c r="AE223" s="305" t="s">
        <v>163</v>
      </c>
      <c r="AF223" s="306"/>
      <c r="AG223" s="306"/>
      <c r="AH223" s="306"/>
      <c r="AI223" s="306"/>
      <c r="AJ223" s="306"/>
      <c r="AK223" s="306"/>
      <c r="AL223" s="306"/>
      <c r="AM223" s="306"/>
      <c r="AN223" s="307"/>
      <c r="AO223" s="311">
        <v>3.4</v>
      </c>
      <c r="AP223" s="311"/>
      <c r="AQ223" s="311"/>
      <c r="AR223" s="311"/>
      <c r="AS223" s="163"/>
      <c r="AT223" s="89">
        <f t="shared" si="16"/>
        <v>3.4</v>
      </c>
      <c r="AU223" s="49">
        <v>3.4</v>
      </c>
      <c r="AV223" s="49"/>
      <c r="AW223" s="68">
        <f t="shared" si="17"/>
        <v>3.4</v>
      </c>
      <c r="AX223" s="68">
        <f t="shared" si="18"/>
        <v>0</v>
      </c>
      <c r="AY223" s="68">
        <f t="shared" si="19"/>
        <v>0</v>
      </c>
      <c r="AZ223" s="68">
        <f t="shared" si="19"/>
        <v>0</v>
      </c>
    </row>
    <row r="224" spans="1:52" ht="40.5" customHeight="1">
      <c r="A224" s="299" t="s">
        <v>281</v>
      </c>
      <c r="B224" s="300"/>
      <c r="C224" s="300"/>
      <c r="D224" s="300"/>
      <c r="E224" s="300"/>
      <c r="F224" s="301"/>
      <c r="G224" s="302" t="s">
        <v>164</v>
      </c>
      <c r="H224" s="303"/>
      <c r="I224" s="303"/>
      <c r="J224" s="303"/>
      <c r="K224" s="303"/>
      <c r="L224" s="303"/>
      <c r="M224" s="303"/>
      <c r="N224" s="303"/>
      <c r="O224" s="303"/>
      <c r="P224" s="303"/>
      <c r="Q224" s="303"/>
      <c r="R224" s="303"/>
      <c r="S224" s="303"/>
      <c r="T224" s="303"/>
      <c r="U224" s="303"/>
      <c r="V224" s="303"/>
      <c r="W224" s="303"/>
      <c r="X224" s="303"/>
      <c r="Y224" s="304"/>
      <c r="Z224" s="305" t="s">
        <v>57</v>
      </c>
      <c r="AA224" s="306"/>
      <c r="AB224" s="306"/>
      <c r="AC224" s="306"/>
      <c r="AD224" s="307"/>
      <c r="AE224" s="305" t="s">
        <v>165</v>
      </c>
      <c r="AF224" s="306"/>
      <c r="AG224" s="306"/>
      <c r="AH224" s="306"/>
      <c r="AI224" s="306"/>
      <c r="AJ224" s="306"/>
      <c r="AK224" s="306"/>
      <c r="AL224" s="306"/>
      <c r="AM224" s="306"/>
      <c r="AN224" s="307"/>
      <c r="AO224" s="311">
        <v>2.8</v>
      </c>
      <c r="AP224" s="311"/>
      <c r="AQ224" s="311"/>
      <c r="AR224" s="311"/>
      <c r="AS224" s="163"/>
      <c r="AT224" s="89">
        <f t="shared" si="16"/>
        <v>2.8</v>
      </c>
      <c r="AU224" s="49">
        <v>2.8</v>
      </c>
      <c r="AV224" s="49"/>
      <c r="AW224" s="68">
        <f t="shared" si="17"/>
        <v>2.8</v>
      </c>
      <c r="AX224" s="68">
        <f t="shared" si="18"/>
        <v>0</v>
      </c>
      <c r="AY224" s="68">
        <f t="shared" si="19"/>
        <v>0</v>
      </c>
      <c r="AZ224" s="68">
        <f t="shared" si="19"/>
        <v>0</v>
      </c>
    </row>
    <row r="225" spans="1:52" ht="30.75" customHeight="1">
      <c r="A225" s="299" t="s">
        <v>282</v>
      </c>
      <c r="B225" s="300"/>
      <c r="C225" s="300"/>
      <c r="D225" s="300"/>
      <c r="E225" s="300"/>
      <c r="F225" s="301"/>
      <c r="G225" s="302" t="s">
        <v>166</v>
      </c>
      <c r="H225" s="303"/>
      <c r="I225" s="303"/>
      <c r="J225" s="303"/>
      <c r="K225" s="303"/>
      <c r="L225" s="303"/>
      <c r="M225" s="303"/>
      <c r="N225" s="303"/>
      <c r="O225" s="303"/>
      <c r="P225" s="303"/>
      <c r="Q225" s="303"/>
      <c r="R225" s="303"/>
      <c r="S225" s="303"/>
      <c r="T225" s="303"/>
      <c r="U225" s="303"/>
      <c r="V225" s="303"/>
      <c r="W225" s="303"/>
      <c r="X225" s="303"/>
      <c r="Y225" s="304"/>
      <c r="Z225" s="305" t="s">
        <v>57</v>
      </c>
      <c r="AA225" s="306"/>
      <c r="AB225" s="306"/>
      <c r="AC225" s="306"/>
      <c r="AD225" s="307"/>
      <c r="AE225" s="305" t="s">
        <v>167</v>
      </c>
      <c r="AF225" s="306"/>
      <c r="AG225" s="306"/>
      <c r="AH225" s="306"/>
      <c r="AI225" s="306"/>
      <c r="AJ225" s="306"/>
      <c r="AK225" s="306"/>
      <c r="AL225" s="306"/>
      <c r="AM225" s="306"/>
      <c r="AN225" s="307"/>
      <c r="AO225" s="311">
        <v>3.11</v>
      </c>
      <c r="AP225" s="311"/>
      <c r="AQ225" s="311"/>
      <c r="AR225" s="311"/>
      <c r="AS225" s="163"/>
      <c r="AT225" s="89">
        <f t="shared" si="16"/>
        <v>3.11</v>
      </c>
      <c r="AU225" s="49">
        <v>3.11</v>
      </c>
      <c r="AV225" s="49"/>
      <c r="AW225" s="68">
        <f t="shared" si="17"/>
        <v>3.11</v>
      </c>
      <c r="AX225" s="68">
        <f t="shared" si="18"/>
        <v>0</v>
      </c>
      <c r="AY225" s="68">
        <f t="shared" si="19"/>
        <v>0</v>
      </c>
      <c r="AZ225" s="68">
        <f t="shared" si="19"/>
        <v>0</v>
      </c>
    </row>
    <row r="226" spans="1:52" ht="31.5" customHeight="1">
      <c r="A226" s="299" t="s">
        <v>283</v>
      </c>
      <c r="B226" s="300"/>
      <c r="C226" s="300"/>
      <c r="D226" s="300"/>
      <c r="E226" s="300"/>
      <c r="F226" s="301"/>
      <c r="G226" s="302" t="s">
        <v>168</v>
      </c>
      <c r="H226" s="303"/>
      <c r="I226" s="303"/>
      <c r="J226" s="303"/>
      <c r="K226" s="303"/>
      <c r="L226" s="303"/>
      <c r="M226" s="303"/>
      <c r="N226" s="303"/>
      <c r="O226" s="303"/>
      <c r="P226" s="303"/>
      <c r="Q226" s="303"/>
      <c r="R226" s="303"/>
      <c r="S226" s="303"/>
      <c r="T226" s="303"/>
      <c r="U226" s="303"/>
      <c r="V226" s="303"/>
      <c r="W226" s="303"/>
      <c r="X226" s="303"/>
      <c r="Y226" s="304"/>
      <c r="Z226" s="305" t="s">
        <v>57</v>
      </c>
      <c r="AA226" s="306"/>
      <c r="AB226" s="306"/>
      <c r="AC226" s="306"/>
      <c r="AD226" s="307"/>
      <c r="AE226" s="305" t="s">
        <v>169</v>
      </c>
      <c r="AF226" s="306"/>
      <c r="AG226" s="306"/>
      <c r="AH226" s="306"/>
      <c r="AI226" s="306"/>
      <c r="AJ226" s="306"/>
      <c r="AK226" s="306"/>
      <c r="AL226" s="306"/>
      <c r="AM226" s="306"/>
      <c r="AN226" s="307"/>
      <c r="AO226" s="311">
        <v>190</v>
      </c>
      <c r="AP226" s="311"/>
      <c r="AQ226" s="311"/>
      <c r="AR226" s="311"/>
      <c r="AS226" s="163">
        <v>110</v>
      </c>
      <c r="AT226" s="89">
        <f t="shared" si="16"/>
        <v>300</v>
      </c>
      <c r="AU226" s="49">
        <f>AU210/AU218</f>
        <v>175.05087</v>
      </c>
      <c r="AV226" s="49">
        <v>110</v>
      </c>
      <c r="AW226" s="68">
        <f t="shared" si="17"/>
        <v>285.05087000000003</v>
      </c>
      <c r="AX226" s="68">
        <f>AU226-AO226</f>
        <v>-14.949129999999997</v>
      </c>
      <c r="AY226" s="68">
        <f t="shared" si="19"/>
        <v>0</v>
      </c>
      <c r="AZ226" s="68">
        <f>AW226-AT226</f>
        <v>-14.949129999999968</v>
      </c>
    </row>
    <row r="227" spans="1:52" ht="31.5" customHeight="1">
      <c r="A227" s="299" t="s">
        <v>361</v>
      </c>
      <c r="B227" s="300"/>
      <c r="C227" s="300"/>
      <c r="D227" s="300"/>
      <c r="E227" s="300"/>
      <c r="F227" s="301"/>
      <c r="G227" s="302" t="s">
        <v>365</v>
      </c>
      <c r="H227" s="303"/>
      <c r="I227" s="303"/>
      <c r="J227" s="303"/>
      <c r="K227" s="303"/>
      <c r="L227" s="303"/>
      <c r="M227" s="303"/>
      <c r="N227" s="303"/>
      <c r="O227" s="303"/>
      <c r="P227" s="303"/>
      <c r="Q227" s="303"/>
      <c r="R227" s="303"/>
      <c r="S227" s="303"/>
      <c r="T227" s="303"/>
      <c r="U227" s="303"/>
      <c r="V227" s="303"/>
      <c r="W227" s="303"/>
      <c r="X227" s="303"/>
      <c r="Y227" s="304"/>
      <c r="Z227" s="305" t="s">
        <v>57</v>
      </c>
      <c r="AA227" s="306"/>
      <c r="AB227" s="306"/>
      <c r="AC227" s="306"/>
      <c r="AD227" s="307"/>
      <c r="AE227" s="305" t="s">
        <v>366</v>
      </c>
      <c r="AF227" s="306"/>
      <c r="AG227" s="306"/>
      <c r="AH227" s="306"/>
      <c r="AI227" s="306"/>
      <c r="AJ227" s="306"/>
      <c r="AK227" s="306"/>
      <c r="AL227" s="306"/>
      <c r="AM227" s="306"/>
      <c r="AN227" s="307"/>
      <c r="AO227" s="311">
        <v>45</v>
      </c>
      <c r="AP227" s="311"/>
      <c r="AQ227" s="311"/>
      <c r="AR227" s="311"/>
      <c r="AS227" s="150"/>
      <c r="AT227" s="162">
        <f t="shared" si="16"/>
        <v>45</v>
      </c>
      <c r="AU227" s="49">
        <v>45</v>
      </c>
      <c r="AV227" s="49"/>
      <c r="AW227" s="68">
        <v>45</v>
      </c>
      <c r="AX227" s="68">
        <v>0</v>
      </c>
      <c r="AY227" s="68">
        <v>0</v>
      </c>
      <c r="AZ227" s="68">
        <f>AX227</f>
        <v>0</v>
      </c>
    </row>
    <row r="228" spans="1:52" ht="31.5" customHeight="1">
      <c r="A228" s="299" t="s">
        <v>362</v>
      </c>
      <c r="B228" s="300"/>
      <c r="C228" s="300"/>
      <c r="D228" s="300"/>
      <c r="E228" s="300"/>
      <c r="F228" s="301"/>
      <c r="G228" s="302" t="s">
        <v>367</v>
      </c>
      <c r="H228" s="303"/>
      <c r="I228" s="303"/>
      <c r="J228" s="303"/>
      <c r="K228" s="303"/>
      <c r="L228" s="303"/>
      <c r="M228" s="303"/>
      <c r="N228" s="303"/>
      <c r="O228" s="303"/>
      <c r="P228" s="303"/>
      <c r="Q228" s="303"/>
      <c r="R228" s="303"/>
      <c r="S228" s="303"/>
      <c r="T228" s="303"/>
      <c r="U228" s="303"/>
      <c r="V228" s="303"/>
      <c r="W228" s="303"/>
      <c r="X228" s="303"/>
      <c r="Y228" s="304"/>
      <c r="Z228" s="305" t="s">
        <v>57</v>
      </c>
      <c r="AA228" s="306"/>
      <c r="AB228" s="306"/>
      <c r="AC228" s="306"/>
      <c r="AD228" s="307"/>
      <c r="AE228" s="305" t="s">
        <v>368</v>
      </c>
      <c r="AF228" s="306"/>
      <c r="AG228" s="306"/>
      <c r="AH228" s="306"/>
      <c r="AI228" s="306"/>
      <c r="AJ228" s="306"/>
      <c r="AK228" s="306"/>
      <c r="AL228" s="306"/>
      <c r="AM228" s="306"/>
      <c r="AN228" s="307"/>
      <c r="AO228" s="311"/>
      <c r="AP228" s="311"/>
      <c r="AQ228" s="311"/>
      <c r="AR228" s="311"/>
      <c r="AS228" s="150">
        <v>12.5</v>
      </c>
      <c r="AT228" s="162">
        <f>AS228</f>
        <v>12.5</v>
      </c>
      <c r="AU228" s="49"/>
      <c r="AV228" s="49">
        <v>12.5</v>
      </c>
      <c r="AW228" s="68">
        <f>AV228</f>
        <v>12.5</v>
      </c>
      <c r="AX228" s="68">
        <v>0</v>
      </c>
      <c r="AY228" s="68">
        <v>0</v>
      </c>
      <c r="AZ228" s="68">
        <f>AX228</f>
        <v>0</v>
      </c>
    </row>
    <row r="229" spans="1:52" ht="21.75" customHeight="1">
      <c r="A229" s="295" t="s">
        <v>345</v>
      </c>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296"/>
      <c r="AX229" s="296"/>
      <c r="AY229" s="296"/>
      <c r="AZ229" s="297"/>
    </row>
    <row r="230" spans="1:52" ht="18.75" customHeight="1">
      <c r="A230" s="288" t="s">
        <v>284</v>
      </c>
      <c r="B230" s="289"/>
      <c r="C230" s="289"/>
      <c r="D230" s="289"/>
      <c r="E230" s="289"/>
      <c r="F230" s="290"/>
      <c r="G230" s="291" t="s">
        <v>52</v>
      </c>
      <c r="H230" s="292"/>
      <c r="I230" s="292"/>
      <c r="J230" s="292"/>
      <c r="K230" s="292"/>
      <c r="L230" s="292"/>
      <c r="M230" s="292"/>
      <c r="N230" s="292"/>
      <c r="O230" s="292"/>
      <c r="P230" s="292"/>
      <c r="Q230" s="292"/>
      <c r="R230" s="292"/>
      <c r="S230" s="292"/>
      <c r="T230" s="292"/>
      <c r="U230" s="292"/>
      <c r="V230" s="292"/>
      <c r="W230" s="292"/>
      <c r="X230" s="292"/>
      <c r="Y230" s="293"/>
      <c r="Z230" s="305"/>
      <c r="AA230" s="306"/>
      <c r="AB230" s="306"/>
      <c r="AC230" s="306"/>
      <c r="AD230" s="307"/>
      <c r="AE230" s="305"/>
      <c r="AF230" s="306"/>
      <c r="AG230" s="306"/>
      <c r="AH230" s="306"/>
      <c r="AI230" s="306"/>
      <c r="AJ230" s="306"/>
      <c r="AK230" s="306"/>
      <c r="AL230" s="306"/>
      <c r="AM230" s="306"/>
      <c r="AN230" s="307"/>
      <c r="AO230" s="319"/>
      <c r="AP230" s="319"/>
      <c r="AQ230" s="319"/>
      <c r="AR230" s="319"/>
      <c r="AS230" s="33"/>
      <c r="AT230" s="70"/>
      <c r="AU230" s="64"/>
      <c r="AV230" s="64"/>
      <c r="AW230" s="55"/>
      <c r="AX230" s="55"/>
      <c r="AY230" s="55"/>
      <c r="AZ230" s="55"/>
    </row>
    <row r="231" spans="1:52" ht="40.5" customHeight="1">
      <c r="A231" s="299" t="s">
        <v>285</v>
      </c>
      <c r="B231" s="300"/>
      <c r="C231" s="300"/>
      <c r="D231" s="300"/>
      <c r="E231" s="300"/>
      <c r="F231" s="301"/>
      <c r="G231" s="302" t="s">
        <v>58</v>
      </c>
      <c r="H231" s="303"/>
      <c r="I231" s="303"/>
      <c r="J231" s="303"/>
      <c r="K231" s="303"/>
      <c r="L231" s="303"/>
      <c r="M231" s="303"/>
      <c r="N231" s="303"/>
      <c r="O231" s="303"/>
      <c r="P231" s="303"/>
      <c r="Q231" s="303"/>
      <c r="R231" s="303"/>
      <c r="S231" s="303"/>
      <c r="T231" s="303"/>
      <c r="U231" s="303"/>
      <c r="V231" s="303"/>
      <c r="W231" s="303"/>
      <c r="X231" s="303"/>
      <c r="Y231" s="304"/>
      <c r="Z231" s="305" t="s">
        <v>53</v>
      </c>
      <c r="AA231" s="306"/>
      <c r="AB231" s="306"/>
      <c r="AC231" s="306"/>
      <c r="AD231" s="307"/>
      <c r="AE231" s="323" t="s">
        <v>343</v>
      </c>
      <c r="AF231" s="324"/>
      <c r="AG231" s="324"/>
      <c r="AH231" s="324"/>
      <c r="AI231" s="324"/>
      <c r="AJ231" s="324"/>
      <c r="AK231" s="324"/>
      <c r="AL231" s="324"/>
      <c r="AM231" s="324"/>
      <c r="AN231" s="325"/>
      <c r="AO231" s="318">
        <v>1</v>
      </c>
      <c r="AP231" s="318"/>
      <c r="AQ231" s="318"/>
      <c r="AR231" s="318"/>
      <c r="AS231" s="164">
        <v>1</v>
      </c>
      <c r="AT231" s="105">
        <v>1</v>
      </c>
      <c r="AU231" s="58">
        <v>0.81</v>
      </c>
      <c r="AV231" s="58">
        <v>1</v>
      </c>
      <c r="AW231" s="106">
        <v>0.99</v>
      </c>
      <c r="AX231" s="106">
        <f>AU231-AO231</f>
        <v>-0.18999999999999995</v>
      </c>
      <c r="AY231" s="106">
        <f>AV231-AS231</f>
        <v>0</v>
      </c>
      <c r="AZ231" s="106">
        <f>AX231</f>
        <v>-0.18999999999999995</v>
      </c>
    </row>
    <row r="232" spans="1:52" ht="23.25" customHeight="1">
      <c r="A232" s="348" t="s">
        <v>296</v>
      </c>
      <c r="B232" s="349"/>
      <c r="C232" s="349"/>
      <c r="D232" s="349"/>
      <c r="E232" s="349"/>
      <c r="F232" s="349"/>
      <c r="G232" s="349"/>
      <c r="H232" s="349"/>
      <c r="I232" s="349"/>
      <c r="J232" s="349"/>
      <c r="K232" s="349"/>
      <c r="L232" s="349"/>
      <c r="M232" s="349"/>
      <c r="N232" s="349"/>
      <c r="O232" s="349"/>
      <c r="P232" s="349"/>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49"/>
      <c r="AL232" s="349"/>
      <c r="AM232" s="349"/>
      <c r="AN232" s="349"/>
      <c r="AO232" s="349"/>
      <c r="AP232" s="349"/>
      <c r="AQ232" s="349"/>
      <c r="AR232" s="349"/>
      <c r="AS232" s="349"/>
      <c r="AT232" s="349"/>
      <c r="AU232" s="349"/>
      <c r="AV232" s="349"/>
      <c r="AW232" s="349"/>
      <c r="AX232" s="349"/>
      <c r="AY232" s="349"/>
      <c r="AZ232" s="349"/>
    </row>
    <row r="233" spans="1:52" ht="41.25" customHeight="1">
      <c r="A233" s="288" t="s">
        <v>371</v>
      </c>
      <c r="B233" s="289"/>
      <c r="C233" s="289"/>
      <c r="D233" s="289"/>
      <c r="E233" s="289"/>
      <c r="F233" s="290"/>
      <c r="G233" s="328" t="s">
        <v>370</v>
      </c>
      <c r="H233" s="329"/>
      <c r="I233" s="329"/>
      <c r="J233" s="329"/>
      <c r="K233" s="329"/>
      <c r="L233" s="329"/>
      <c r="M233" s="329"/>
      <c r="N233" s="329"/>
      <c r="O233" s="329"/>
      <c r="P233" s="329"/>
      <c r="Q233" s="329"/>
      <c r="R233" s="329"/>
      <c r="S233" s="329"/>
      <c r="T233" s="329"/>
      <c r="U233" s="329"/>
      <c r="V233" s="329"/>
      <c r="W233" s="329"/>
      <c r="X233" s="329"/>
      <c r="Y233" s="329"/>
      <c r="Z233" s="204"/>
      <c r="AA233" s="204"/>
      <c r="AB233" s="204"/>
      <c r="AC233" s="204"/>
      <c r="AD233" s="204"/>
      <c r="AE233" s="206"/>
      <c r="AF233" s="206"/>
      <c r="AG233" s="206"/>
      <c r="AH233" s="206"/>
      <c r="AI233" s="206"/>
      <c r="AJ233" s="206"/>
      <c r="AK233" s="206"/>
      <c r="AL233" s="206"/>
      <c r="AM233" s="206"/>
      <c r="AN233" s="218"/>
      <c r="AO233" s="318"/>
      <c r="AP233" s="318"/>
      <c r="AQ233" s="318"/>
      <c r="AR233" s="318"/>
      <c r="AS233" s="164"/>
      <c r="AT233" s="70"/>
      <c r="AU233" s="58"/>
      <c r="AV233" s="58"/>
      <c r="AW233" s="55"/>
      <c r="AX233" s="55"/>
      <c r="AY233" s="55"/>
      <c r="AZ233" s="55"/>
    </row>
    <row r="234" spans="1:52" ht="16.5" customHeight="1">
      <c r="A234" s="288" t="s">
        <v>372</v>
      </c>
      <c r="B234" s="289"/>
      <c r="C234" s="289"/>
      <c r="D234" s="289"/>
      <c r="E234" s="289"/>
      <c r="F234" s="290"/>
      <c r="G234" s="291" t="s">
        <v>47</v>
      </c>
      <c r="H234" s="292"/>
      <c r="I234" s="292"/>
      <c r="J234" s="292"/>
      <c r="K234" s="292"/>
      <c r="L234" s="292"/>
      <c r="M234" s="292"/>
      <c r="N234" s="292"/>
      <c r="O234" s="292"/>
      <c r="P234" s="292"/>
      <c r="Q234" s="292"/>
      <c r="R234" s="292"/>
      <c r="S234" s="292"/>
      <c r="T234" s="292"/>
      <c r="U234" s="292"/>
      <c r="V234" s="292"/>
      <c r="W234" s="292"/>
      <c r="X234" s="292"/>
      <c r="Y234" s="293"/>
      <c r="Z234" s="229"/>
      <c r="AA234" s="230"/>
      <c r="AB234" s="230"/>
      <c r="AC234" s="230"/>
      <c r="AD234" s="231"/>
      <c r="AE234" s="229"/>
      <c r="AF234" s="230"/>
      <c r="AG234" s="230"/>
      <c r="AH234" s="230"/>
      <c r="AI234" s="230"/>
      <c r="AJ234" s="230"/>
      <c r="AK234" s="230"/>
      <c r="AL234" s="230"/>
      <c r="AM234" s="230"/>
      <c r="AN234" s="231"/>
      <c r="AO234" s="311"/>
      <c r="AP234" s="311"/>
      <c r="AQ234" s="311"/>
      <c r="AR234" s="311"/>
      <c r="AS234" s="33"/>
      <c r="AT234" s="89">
        <f t="shared" ref="AT234:AT235" si="22">AO234+AS234</f>
        <v>0</v>
      </c>
      <c r="AU234" s="49"/>
      <c r="AV234" s="49"/>
      <c r="AW234" s="68">
        <f t="shared" ref="AW234:AW235" si="23">AU234+AV234</f>
        <v>0</v>
      </c>
      <c r="AX234" s="68">
        <f>AU234-AO234</f>
        <v>0</v>
      </c>
      <c r="AY234" s="68">
        <f t="shared" ref="AY234" si="24">AS234-AV234</f>
        <v>0</v>
      </c>
      <c r="AZ234" s="68">
        <f>AW234-AT234</f>
        <v>0</v>
      </c>
    </row>
    <row r="235" spans="1:52" ht="36.75" customHeight="1">
      <c r="A235" s="299" t="s">
        <v>373</v>
      </c>
      <c r="B235" s="300"/>
      <c r="C235" s="300"/>
      <c r="D235" s="300"/>
      <c r="E235" s="300"/>
      <c r="F235" s="301"/>
      <c r="G235" s="302" t="s">
        <v>380</v>
      </c>
      <c r="H235" s="303"/>
      <c r="I235" s="303"/>
      <c r="J235" s="303"/>
      <c r="K235" s="303"/>
      <c r="L235" s="303"/>
      <c r="M235" s="303"/>
      <c r="N235" s="303"/>
      <c r="O235" s="303"/>
      <c r="P235" s="303"/>
      <c r="Q235" s="303"/>
      <c r="R235" s="303"/>
      <c r="S235" s="303"/>
      <c r="T235" s="303"/>
      <c r="U235" s="303"/>
      <c r="V235" s="303"/>
      <c r="W235" s="303"/>
      <c r="X235" s="303"/>
      <c r="Y235" s="304"/>
      <c r="Z235" s="305" t="s">
        <v>57</v>
      </c>
      <c r="AA235" s="306"/>
      <c r="AB235" s="306"/>
      <c r="AC235" s="306"/>
      <c r="AD235" s="307"/>
      <c r="AE235" s="305" t="s">
        <v>348</v>
      </c>
      <c r="AF235" s="306"/>
      <c r="AG235" s="306"/>
      <c r="AH235" s="306"/>
      <c r="AI235" s="306"/>
      <c r="AJ235" s="306"/>
      <c r="AK235" s="306"/>
      <c r="AL235" s="306"/>
      <c r="AM235" s="306"/>
      <c r="AN235" s="307"/>
      <c r="AO235" s="311">
        <f>995.18-276.716+1.716</f>
        <v>720.18</v>
      </c>
      <c r="AP235" s="311"/>
      <c r="AQ235" s="311"/>
      <c r="AR235" s="311"/>
      <c r="AS235" s="33">
        <v>235.15</v>
      </c>
      <c r="AT235" s="89">
        <f t="shared" si="22"/>
        <v>955.32999999999993</v>
      </c>
      <c r="AU235" s="49">
        <v>704.84774000000004</v>
      </c>
      <c r="AV235" s="49">
        <v>235.15</v>
      </c>
      <c r="AW235" s="68">
        <f t="shared" si="23"/>
        <v>939.99774000000002</v>
      </c>
      <c r="AX235" s="68">
        <f t="shared" ref="AX235" si="25">AU235-AO235</f>
        <v>-15.332259999999906</v>
      </c>
      <c r="AY235" s="68">
        <f>AS235-AV235</f>
        <v>0</v>
      </c>
      <c r="AZ235" s="68">
        <f t="shared" ref="AZ235" si="26">AW235-AT235</f>
        <v>-15.332259999999906</v>
      </c>
    </row>
    <row r="236" spans="1:52" ht="21.75" customHeight="1">
      <c r="A236" s="295" t="s">
        <v>403</v>
      </c>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c r="AN236" s="296"/>
      <c r="AO236" s="296"/>
      <c r="AP236" s="296"/>
      <c r="AQ236" s="296"/>
      <c r="AR236" s="296"/>
      <c r="AS236" s="296"/>
      <c r="AT236" s="296"/>
      <c r="AU236" s="296"/>
      <c r="AV236" s="296"/>
      <c r="AW236" s="296"/>
      <c r="AX236" s="296"/>
      <c r="AY236" s="296"/>
      <c r="AZ236" s="297"/>
    </row>
    <row r="237" spans="1:52" ht="18.75" customHeight="1">
      <c r="A237" s="288" t="s">
        <v>374</v>
      </c>
      <c r="B237" s="289"/>
      <c r="C237" s="289"/>
      <c r="D237" s="289"/>
      <c r="E237" s="289"/>
      <c r="F237" s="290"/>
      <c r="G237" s="291" t="s">
        <v>48</v>
      </c>
      <c r="H237" s="292"/>
      <c r="I237" s="292"/>
      <c r="J237" s="292"/>
      <c r="K237" s="292"/>
      <c r="L237" s="292"/>
      <c r="M237" s="292"/>
      <c r="N237" s="292"/>
      <c r="O237" s="292"/>
      <c r="P237" s="292"/>
      <c r="Q237" s="292"/>
      <c r="R237" s="292"/>
      <c r="S237" s="292"/>
      <c r="T237" s="292"/>
      <c r="U237" s="292"/>
      <c r="V237" s="292"/>
      <c r="W237" s="292"/>
      <c r="X237" s="292"/>
      <c r="Y237" s="293"/>
      <c r="Z237" s="291" t="s">
        <v>51</v>
      </c>
      <c r="AA237" s="292"/>
      <c r="AB237" s="292"/>
      <c r="AC237" s="292"/>
      <c r="AD237" s="293"/>
      <c r="AE237" s="291" t="s">
        <v>51</v>
      </c>
      <c r="AF237" s="292"/>
      <c r="AG237" s="292"/>
      <c r="AH237" s="292"/>
      <c r="AI237" s="292"/>
      <c r="AJ237" s="292"/>
      <c r="AK237" s="292"/>
      <c r="AL237" s="292"/>
      <c r="AM237" s="292"/>
      <c r="AN237" s="293"/>
      <c r="AO237" s="298"/>
      <c r="AP237" s="298"/>
      <c r="AQ237" s="298"/>
      <c r="AR237" s="298"/>
      <c r="AS237" s="33"/>
      <c r="AT237" s="70"/>
      <c r="AU237" s="62"/>
      <c r="AV237" s="62"/>
      <c r="AW237" s="55"/>
      <c r="AX237" s="55"/>
      <c r="AY237" s="55"/>
      <c r="AZ237" s="55"/>
    </row>
    <row r="238" spans="1:52" ht="25.5" customHeight="1">
      <c r="A238" s="299" t="s">
        <v>375</v>
      </c>
      <c r="B238" s="300"/>
      <c r="C238" s="300"/>
      <c r="D238" s="300"/>
      <c r="E238" s="300"/>
      <c r="F238" s="301"/>
      <c r="G238" s="302" t="s">
        <v>381</v>
      </c>
      <c r="H238" s="303"/>
      <c r="I238" s="303"/>
      <c r="J238" s="303"/>
      <c r="K238" s="303"/>
      <c r="L238" s="303"/>
      <c r="M238" s="303"/>
      <c r="N238" s="303"/>
      <c r="O238" s="303"/>
      <c r="P238" s="303"/>
      <c r="Q238" s="303"/>
      <c r="R238" s="303"/>
      <c r="S238" s="303"/>
      <c r="T238" s="303"/>
      <c r="U238" s="303"/>
      <c r="V238" s="303"/>
      <c r="W238" s="303"/>
      <c r="X238" s="303"/>
      <c r="Y238" s="304"/>
      <c r="Z238" s="305" t="s">
        <v>49</v>
      </c>
      <c r="AA238" s="306"/>
      <c r="AB238" s="306"/>
      <c r="AC238" s="306"/>
      <c r="AD238" s="307"/>
      <c r="AE238" s="305" t="s">
        <v>89</v>
      </c>
      <c r="AF238" s="306"/>
      <c r="AG238" s="306"/>
      <c r="AH238" s="306"/>
      <c r="AI238" s="306"/>
      <c r="AJ238" s="306"/>
      <c r="AK238" s="306"/>
      <c r="AL238" s="306"/>
      <c r="AM238" s="306"/>
      <c r="AN238" s="307"/>
      <c r="AO238" s="337">
        <v>4</v>
      </c>
      <c r="AP238" s="337"/>
      <c r="AQ238" s="337"/>
      <c r="AR238" s="337"/>
      <c r="AS238" s="163">
        <v>3</v>
      </c>
      <c r="AT238" s="99">
        <f t="shared" ref="AT238" si="27">AO238+AS238</f>
        <v>7</v>
      </c>
      <c r="AU238" s="100">
        <v>4</v>
      </c>
      <c r="AV238" s="90">
        <v>2</v>
      </c>
      <c r="AW238" s="101">
        <f t="shared" ref="AW238" si="28">AU238+AV238</f>
        <v>6</v>
      </c>
      <c r="AX238" s="101">
        <f>AU238-AO238</f>
        <v>0</v>
      </c>
      <c r="AY238" s="68">
        <f t="shared" ref="AY238" si="29">AS238-AV238</f>
        <v>1</v>
      </c>
      <c r="AZ238" s="101">
        <f>AW238-AT238</f>
        <v>-1</v>
      </c>
    </row>
    <row r="239" spans="1:52" ht="25.5" customHeight="1">
      <c r="A239" s="295" t="s">
        <v>350</v>
      </c>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296"/>
      <c r="AT239" s="296"/>
      <c r="AU239" s="296"/>
      <c r="AV239" s="296"/>
      <c r="AW239" s="296"/>
      <c r="AX239" s="296"/>
      <c r="AY239" s="296"/>
      <c r="AZ239" s="297"/>
    </row>
    <row r="240" spans="1:52" ht="18" customHeight="1">
      <c r="A240" s="345" t="s">
        <v>376</v>
      </c>
      <c r="B240" s="346"/>
      <c r="C240" s="346"/>
      <c r="D240" s="346"/>
      <c r="E240" s="346"/>
      <c r="F240" s="347"/>
      <c r="G240" s="291" t="s">
        <v>50</v>
      </c>
      <c r="H240" s="292"/>
      <c r="I240" s="292"/>
      <c r="J240" s="292"/>
      <c r="K240" s="292"/>
      <c r="L240" s="292"/>
      <c r="M240" s="292"/>
      <c r="N240" s="292"/>
      <c r="O240" s="292"/>
      <c r="P240" s="292"/>
      <c r="Q240" s="292"/>
      <c r="R240" s="292"/>
      <c r="S240" s="292"/>
      <c r="T240" s="292"/>
      <c r="U240" s="292"/>
      <c r="V240" s="292"/>
      <c r="W240" s="292"/>
      <c r="X240" s="292"/>
      <c r="Y240" s="293"/>
      <c r="Z240" s="291" t="s">
        <v>51</v>
      </c>
      <c r="AA240" s="292"/>
      <c r="AB240" s="292"/>
      <c r="AC240" s="292"/>
      <c r="AD240" s="293"/>
      <c r="AE240" s="291" t="s">
        <v>51</v>
      </c>
      <c r="AF240" s="292"/>
      <c r="AG240" s="292"/>
      <c r="AH240" s="292"/>
      <c r="AI240" s="292"/>
      <c r="AJ240" s="292"/>
      <c r="AK240" s="292"/>
      <c r="AL240" s="292"/>
      <c r="AM240" s="292"/>
      <c r="AN240" s="293"/>
      <c r="AO240" s="311"/>
      <c r="AP240" s="311"/>
      <c r="AQ240" s="311"/>
      <c r="AR240" s="311"/>
      <c r="AS240" s="33"/>
      <c r="AT240" s="70"/>
      <c r="AU240" s="49"/>
      <c r="AV240" s="49"/>
      <c r="AW240" s="55"/>
      <c r="AX240" s="55"/>
      <c r="AY240" s="55"/>
      <c r="AZ240" s="55"/>
    </row>
    <row r="241" spans="1:52" ht="34.5" customHeight="1">
      <c r="A241" s="299" t="s">
        <v>377</v>
      </c>
      <c r="B241" s="300"/>
      <c r="C241" s="300"/>
      <c r="D241" s="300"/>
      <c r="E241" s="300"/>
      <c r="F241" s="301"/>
      <c r="G241" s="302" t="s">
        <v>382</v>
      </c>
      <c r="H241" s="303"/>
      <c r="I241" s="303"/>
      <c r="J241" s="303"/>
      <c r="K241" s="303"/>
      <c r="L241" s="303"/>
      <c r="M241" s="303"/>
      <c r="N241" s="303"/>
      <c r="O241" s="303"/>
      <c r="P241" s="303"/>
      <c r="Q241" s="303"/>
      <c r="R241" s="303"/>
      <c r="S241" s="303"/>
      <c r="T241" s="303"/>
      <c r="U241" s="303"/>
      <c r="V241" s="303"/>
      <c r="W241" s="303"/>
      <c r="X241" s="303"/>
      <c r="Y241" s="304"/>
      <c r="Z241" s="305" t="s">
        <v>103</v>
      </c>
      <c r="AA241" s="306"/>
      <c r="AB241" s="306"/>
      <c r="AC241" s="306"/>
      <c r="AD241" s="307"/>
      <c r="AE241" s="305" t="s">
        <v>383</v>
      </c>
      <c r="AF241" s="306"/>
      <c r="AG241" s="306"/>
      <c r="AH241" s="306"/>
      <c r="AI241" s="306"/>
      <c r="AJ241" s="306"/>
      <c r="AK241" s="306"/>
      <c r="AL241" s="306"/>
      <c r="AM241" s="306"/>
      <c r="AN241" s="307"/>
      <c r="AO241" s="311">
        <v>180.04</v>
      </c>
      <c r="AP241" s="311"/>
      <c r="AQ241" s="311"/>
      <c r="AR241" s="311"/>
      <c r="AS241" s="163">
        <v>78.38</v>
      </c>
      <c r="AT241" s="89">
        <f t="shared" ref="AT241" si="30">AO241+AS241</f>
        <v>258.41999999999996</v>
      </c>
      <c r="AU241" s="49">
        <f>AU235/AU238</f>
        <v>176.21193500000001</v>
      </c>
      <c r="AV241" s="49">
        <f>AV235/AV238</f>
        <v>117.575</v>
      </c>
      <c r="AW241" s="68">
        <f t="shared" ref="AW241" si="31">AU241+AV241</f>
        <v>293.78693500000003</v>
      </c>
      <c r="AX241" s="68">
        <f>AU241-AO241</f>
        <v>-3.828064999999981</v>
      </c>
      <c r="AY241" s="68">
        <f t="shared" ref="AY241" si="32">AS241-AV241</f>
        <v>-39.195000000000007</v>
      </c>
      <c r="AZ241" s="68">
        <f>AW241-AT241</f>
        <v>35.366935000000069</v>
      </c>
    </row>
    <row r="242" spans="1:52" ht="17.25" customHeight="1">
      <c r="A242" s="295" t="s">
        <v>386</v>
      </c>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c r="AF242" s="296"/>
      <c r="AG242" s="296"/>
      <c r="AH242" s="296"/>
      <c r="AI242" s="296"/>
      <c r="AJ242" s="296"/>
      <c r="AK242" s="296"/>
      <c r="AL242" s="296"/>
      <c r="AM242" s="296"/>
      <c r="AN242" s="296"/>
      <c r="AO242" s="296"/>
      <c r="AP242" s="296"/>
      <c r="AQ242" s="296"/>
      <c r="AR242" s="296"/>
      <c r="AS242" s="296"/>
      <c r="AT242" s="296"/>
      <c r="AU242" s="296"/>
      <c r="AV242" s="296"/>
      <c r="AW242" s="296"/>
      <c r="AX242" s="296"/>
      <c r="AY242" s="296"/>
      <c r="AZ242" s="297"/>
    </row>
    <row r="243" spans="1:52" ht="18.75" customHeight="1">
      <c r="A243" s="345" t="s">
        <v>378</v>
      </c>
      <c r="B243" s="346"/>
      <c r="C243" s="346"/>
      <c r="D243" s="346"/>
      <c r="E243" s="346"/>
      <c r="F243" s="347"/>
      <c r="G243" s="291" t="s">
        <v>52</v>
      </c>
      <c r="H243" s="292"/>
      <c r="I243" s="292"/>
      <c r="J243" s="292"/>
      <c r="K243" s="292"/>
      <c r="L243" s="292"/>
      <c r="M243" s="292"/>
      <c r="N243" s="292"/>
      <c r="O243" s="292"/>
      <c r="P243" s="292"/>
      <c r="Q243" s="292"/>
      <c r="R243" s="292"/>
      <c r="S243" s="292"/>
      <c r="T243" s="292"/>
      <c r="U243" s="292"/>
      <c r="V243" s="292"/>
      <c r="W243" s="292"/>
      <c r="X243" s="292"/>
      <c r="Y243" s="293"/>
      <c r="Z243" s="305"/>
      <c r="AA243" s="306"/>
      <c r="AB243" s="306"/>
      <c r="AC243" s="306"/>
      <c r="AD243" s="307"/>
      <c r="AE243" s="305"/>
      <c r="AF243" s="306"/>
      <c r="AG243" s="306"/>
      <c r="AH243" s="306"/>
      <c r="AI243" s="306"/>
      <c r="AJ243" s="306"/>
      <c r="AK243" s="306"/>
      <c r="AL243" s="306"/>
      <c r="AM243" s="306"/>
      <c r="AN243" s="307"/>
      <c r="AO243" s="319"/>
      <c r="AP243" s="319"/>
      <c r="AQ243" s="319"/>
      <c r="AR243" s="319"/>
      <c r="AS243" s="33"/>
      <c r="AT243" s="70">
        <f t="shared" ref="AT243" si="33">AO243+AS243</f>
        <v>0</v>
      </c>
      <c r="AU243" s="64"/>
      <c r="AV243" s="64"/>
      <c r="AW243" s="68">
        <f t="shared" ref="AW243" si="34">AU243+AV243</f>
        <v>0</v>
      </c>
      <c r="AX243" s="68">
        <f t="shared" ref="AX243:AX244" si="35">AO243-AU243</f>
        <v>0</v>
      </c>
      <c r="AY243" s="68">
        <f t="shared" ref="AY243:AZ244" si="36">AS243-AV243</f>
        <v>0</v>
      </c>
      <c r="AZ243" s="68">
        <f t="shared" si="36"/>
        <v>0</v>
      </c>
    </row>
    <row r="244" spans="1:52" ht="42.75" customHeight="1">
      <c r="A244" s="299" t="s">
        <v>379</v>
      </c>
      <c r="B244" s="300"/>
      <c r="C244" s="300"/>
      <c r="D244" s="300"/>
      <c r="E244" s="300"/>
      <c r="F244" s="301"/>
      <c r="G244" s="302" t="s">
        <v>385</v>
      </c>
      <c r="H244" s="303"/>
      <c r="I244" s="303"/>
      <c r="J244" s="303"/>
      <c r="K244" s="303"/>
      <c r="L244" s="303"/>
      <c r="M244" s="303"/>
      <c r="N244" s="303"/>
      <c r="O244" s="303"/>
      <c r="P244" s="303"/>
      <c r="Q244" s="303"/>
      <c r="R244" s="303"/>
      <c r="S244" s="303"/>
      <c r="T244" s="303"/>
      <c r="U244" s="303"/>
      <c r="V244" s="303"/>
      <c r="W244" s="303"/>
      <c r="X244" s="303"/>
      <c r="Y244" s="304"/>
      <c r="Z244" s="305" t="s">
        <v>53</v>
      </c>
      <c r="AA244" s="306"/>
      <c r="AB244" s="306"/>
      <c r="AC244" s="306"/>
      <c r="AD244" s="307"/>
      <c r="AE244" s="305" t="s">
        <v>384</v>
      </c>
      <c r="AF244" s="306"/>
      <c r="AG244" s="306"/>
      <c r="AH244" s="306"/>
      <c r="AI244" s="306"/>
      <c r="AJ244" s="306"/>
      <c r="AK244" s="306"/>
      <c r="AL244" s="306"/>
      <c r="AM244" s="306"/>
      <c r="AN244" s="307"/>
      <c r="AO244" s="344">
        <v>6.532</v>
      </c>
      <c r="AP244" s="344"/>
      <c r="AQ244" s="344"/>
      <c r="AR244" s="344"/>
      <c r="AS244" s="120">
        <v>1.1859999999999999</v>
      </c>
      <c r="AT244" s="121">
        <f>AO244</f>
        <v>6.532</v>
      </c>
      <c r="AU244" s="122">
        <v>9.0269999999999992</v>
      </c>
      <c r="AV244" s="122">
        <v>1.1859999999999999</v>
      </c>
      <c r="AW244" s="94">
        <f>AU244</f>
        <v>9.0269999999999992</v>
      </c>
      <c r="AX244" s="94">
        <f t="shared" si="35"/>
        <v>-2.4949999999999992</v>
      </c>
      <c r="AY244" s="94">
        <f t="shared" si="36"/>
        <v>0</v>
      </c>
      <c r="AZ244" s="94">
        <f t="shared" si="36"/>
        <v>-2.4949999999999992</v>
      </c>
    </row>
    <row r="245" spans="1:52" s="41" customFormat="1" ht="15.75" customHeight="1">
      <c r="A245" s="222" t="s">
        <v>402</v>
      </c>
      <c r="B245" s="222"/>
      <c r="C245" s="22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c r="AA245" s="222"/>
      <c r="AB245" s="222"/>
      <c r="AC245" s="222"/>
      <c r="AD245" s="222"/>
      <c r="AE245" s="222"/>
      <c r="AF245" s="222"/>
      <c r="AG245" s="222"/>
      <c r="AH245" s="222"/>
      <c r="AI245" s="222"/>
      <c r="AJ245" s="222"/>
      <c r="AK245" s="222"/>
      <c r="AL245" s="222"/>
      <c r="AM245" s="222"/>
      <c r="AN245" s="222"/>
      <c r="AO245" s="222"/>
      <c r="AP245" s="222"/>
      <c r="AQ245" s="222"/>
      <c r="AR245" s="222"/>
      <c r="AS245" s="222"/>
      <c r="AT245" s="222"/>
      <c r="AU245" s="222"/>
      <c r="AV245" s="222"/>
      <c r="AW245" s="222"/>
      <c r="AX245" s="222"/>
      <c r="AY245" s="222"/>
      <c r="AZ245" s="222"/>
    </row>
    <row r="246" spans="1:52" s="41" customFormat="1" ht="18.75" customHeight="1">
      <c r="A246" s="222" t="s">
        <v>404</v>
      </c>
      <c r="B246" s="222"/>
      <c r="C246" s="222"/>
      <c r="D246" s="222"/>
      <c r="E246" s="222"/>
      <c r="F246" s="222"/>
      <c r="G246" s="222"/>
      <c r="H246" s="222"/>
      <c r="I246" s="222"/>
      <c r="J246" s="222"/>
      <c r="K246" s="222"/>
      <c r="L246" s="222"/>
      <c r="M246" s="222"/>
      <c r="N246" s="222"/>
      <c r="O246" s="222"/>
      <c r="P246" s="222"/>
      <c r="Q246" s="222"/>
      <c r="R246" s="222"/>
      <c r="S246" s="222"/>
      <c r="T246" s="222"/>
      <c r="U246" s="222"/>
      <c r="V246" s="222"/>
      <c r="W246" s="222"/>
      <c r="X246" s="222"/>
      <c r="Y246" s="222"/>
      <c r="Z246" s="222"/>
      <c r="AA246" s="222"/>
      <c r="AB246" s="222"/>
      <c r="AC246" s="222"/>
      <c r="AD246" s="222"/>
      <c r="AE246" s="222"/>
      <c r="AF246" s="222"/>
      <c r="AG246" s="222"/>
      <c r="AH246" s="222"/>
      <c r="AI246" s="222"/>
      <c r="AJ246" s="222"/>
      <c r="AK246" s="222"/>
      <c r="AL246" s="222"/>
      <c r="AM246" s="222"/>
      <c r="AN246" s="222"/>
      <c r="AO246" s="222"/>
      <c r="AP246" s="222"/>
      <c r="AQ246" s="222"/>
      <c r="AR246" s="222"/>
      <c r="AS246" s="222"/>
      <c r="AT246" s="222"/>
      <c r="AU246" s="222"/>
      <c r="AV246" s="222"/>
      <c r="AW246" s="222"/>
      <c r="AX246" s="222"/>
      <c r="AY246" s="222"/>
      <c r="AZ246" s="222"/>
    </row>
    <row r="247" spans="1:52" ht="40.5" customHeight="1">
      <c r="A247" s="82" t="s">
        <v>297</v>
      </c>
      <c r="B247" s="82"/>
      <c r="C247" s="82"/>
      <c r="D247" s="82"/>
      <c r="E247" s="41"/>
      <c r="F247" s="41"/>
      <c r="G247" s="41"/>
      <c r="H247" s="41"/>
      <c r="I247" s="41"/>
      <c r="J247" s="41"/>
      <c r="K247" s="41"/>
      <c r="L247" s="41"/>
      <c r="M247" s="41"/>
      <c r="N247" s="73"/>
      <c r="O247" s="73"/>
      <c r="P247" s="73"/>
      <c r="Q247" s="73"/>
      <c r="R247" s="73"/>
      <c r="S247" s="73"/>
      <c r="T247" s="73"/>
      <c r="U247" s="73"/>
      <c r="V247" s="73"/>
      <c r="W247" s="73"/>
      <c r="X247" s="73"/>
      <c r="Y247" s="73"/>
      <c r="Z247" s="74"/>
      <c r="AA247" s="74"/>
      <c r="AB247" s="74"/>
      <c r="AC247" s="74"/>
      <c r="AD247" s="74"/>
      <c r="AE247" s="75"/>
      <c r="AF247" s="75"/>
      <c r="AG247" s="75"/>
      <c r="AH247" s="75"/>
      <c r="AI247" s="75"/>
      <c r="AJ247" s="75"/>
      <c r="AK247" s="75"/>
      <c r="AL247" s="75"/>
      <c r="AM247" s="75"/>
      <c r="AN247" s="75"/>
      <c r="AO247" s="76"/>
      <c r="AP247" s="76"/>
      <c r="AQ247" s="76"/>
      <c r="AR247" s="76"/>
      <c r="AS247" s="76"/>
      <c r="AT247" s="77"/>
      <c r="AU247" s="78"/>
      <c r="AV247" s="78"/>
      <c r="AW247" s="79"/>
      <c r="AX247" s="79"/>
      <c r="AY247" s="79"/>
      <c r="AZ247" s="79"/>
    </row>
    <row r="248" spans="1:52" ht="31.5" customHeight="1">
      <c r="A248" s="361" t="s">
        <v>369</v>
      </c>
      <c r="B248" s="361"/>
      <c r="C248" s="361"/>
      <c r="D248" s="361"/>
      <c r="E248" s="361"/>
      <c r="F248" s="361"/>
      <c r="G248" s="361"/>
      <c r="H248" s="361"/>
      <c r="I248" s="361"/>
      <c r="J248" s="361"/>
      <c r="K248" s="361"/>
      <c r="L248" s="361"/>
      <c r="M248" s="361"/>
      <c r="N248" s="361"/>
      <c r="O248" s="361"/>
      <c r="P248" s="361"/>
      <c r="Q248" s="361"/>
      <c r="R248" s="361"/>
      <c r="S248" s="361"/>
      <c r="T248" s="361"/>
      <c r="U248" s="361"/>
      <c r="V248" s="361"/>
      <c r="W248" s="361"/>
      <c r="X248" s="361"/>
      <c r="Y248" s="361"/>
      <c r="Z248" s="361"/>
      <c r="AA248" s="361"/>
      <c r="AB248" s="361"/>
      <c r="AC248" s="361"/>
      <c r="AD248" s="361"/>
      <c r="AE248" s="361"/>
      <c r="AF248" s="361"/>
      <c r="AG248" s="361"/>
      <c r="AH248" s="361"/>
      <c r="AI248" s="361"/>
      <c r="AJ248" s="361"/>
      <c r="AK248" s="361"/>
      <c r="AL248" s="361"/>
      <c r="AM248" s="361"/>
      <c r="AN248" s="361"/>
      <c r="AO248" s="361"/>
      <c r="AP248" s="361"/>
      <c r="AQ248" s="361"/>
      <c r="AR248" s="361"/>
      <c r="AS248" s="361"/>
      <c r="AT248" s="361"/>
      <c r="AU248" s="361"/>
      <c r="AV248" s="361"/>
      <c r="AW248" s="361"/>
      <c r="AX248" s="361"/>
      <c r="AY248" s="361"/>
      <c r="AZ248" s="79"/>
    </row>
    <row r="249" spans="1:52" ht="40.5" customHeight="1">
      <c r="A249" s="83" t="s">
        <v>298</v>
      </c>
      <c r="B249" s="83"/>
      <c r="C249" s="83"/>
      <c r="D249" s="83"/>
      <c r="E249" s="41"/>
      <c r="F249" s="41"/>
      <c r="G249" s="41"/>
      <c r="H249" s="41"/>
      <c r="I249" s="41"/>
      <c r="J249" s="41"/>
      <c r="K249" s="41"/>
      <c r="L249" s="41"/>
      <c r="M249" s="41"/>
      <c r="N249" s="73"/>
      <c r="O249" s="73"/>
      <c r="P249" s="73"/>
      <c r="Q249" s="73"/>
      <c r="R249" s="73"/>
      <c r="S249" s="73"/>
      <c r="T249" s="73"/>
      <c r="U249" s="73"/>
      <c r="V249" s="73"/>
      <c r="W249" s="73"/>
      <c r="X249" s="73"/>
      <c r="Y249" s="73"/>
      <c r="Z249" s="74"/>
      <c r="AA249" s="74"/>
      <c r="AB249" s="74"/>
      <c r="AC249" s="74"/>
      <c r="AD249" s="74"/>
      <c r="AE249" s="75"/>
      <c r="AF249" s="75"/>
      <c r="AG249" s="75"/>
      <c r="AH249" s="75"/>
      <c r="AI249" s="75"/>
      <c r="AJ249" s="75"/>
      <c r="AK249" s="75"/>
      <c r="AL249" s="75"/>
      <c r="AM249" s="75"/>
      <c r="AN249" s="75"/>
      <c r="AO249" s="76"/>
      <c r="AP249" s="76"/>
      <c r="AQ249" s="76"/>
      <c r="AR249" s="76"/>
      <c r="AS249" s="76"/>
      <c r="AT249" s="77"/>
      <c r="AU249" s="78"/>
      <c r="AV249" s="78"/>
      <c r="AW249" s="79"/>
      <c r="AX249" s="79"/>
      <c r="AY249" s="79"/>
      <c r="AZ249" s="79"/>
    </row>
    <row r="250" spans="1:52">
      <c r="G250" s="3"/>
      <c r="H250" s="3"/>
      <c r="I250" s="3"/>
      <c r="J250" s="3"/>
      <c r="K250" s="3"/>
      <c r="L250" s="3"/>
      <c r="M250" s="3"/>
      <c r="N250" s="3"/>
      <c r="O250" s="3"/>
      <c r="P250" s="3"/>
      <c r="Q250" s="3"/>
      <c r="R250" s="3"/>
      <c r="S250" s="3"/>
      <c r="T250" s="18"/>
      <c r="W250" s="59"/>
      <c r="X250" s="59"/>
      <c r="Y250" s="59"/>
      <c r="Z250" s="59"/>
      <c r="AA250" s="59"/>
      <c r="AB250" s="59"/>
      <c r="AC250" s="59"/>
      <c r="AD250" s="59"/>
      <c r="AE250" s="80"/>
      <c r="AF250" s="80"/>
      <c r="AG250" s="80"/>
      <c r="AH250" s="80"/>
      <c r="AI250" s="80"/>
      <c r="AJ250" s="80"/>
      <c r="AK250" s="80"/>
      <c r="AL250" s="80"/>
      <c r="AM250" s="80"/>
      <c r="AN250" s="80"/>
      <c r="AO250" s="81"/>
      <c r="AP250" s="81"/>
      <c r="AQ250" s="81"/>
      <c r="AR250" s="81"/>
      <c r="AS250" s="81"/>
      <c r="AT250" s="81"/>
      <c r="AU250" s="81"/>
      <c r="AV250" s="81"/>
      <c r="AW250" s="81"/>
      <c r="AX250" s="81"/>
      <c r="AY250" s="81"/>
      <c r="AZ250" s="81"/>
    </row>
    <row r="251" spans="1:52" ht="21" customHeight="1">
      <c r="A251" s="362" t="s">
        <v>54</v>
      </c>
      <c r="B251" s="362"/>
      <c r="C251" s="362"/>
      <c r="D251" s="362"/>
      <c r="E251" s="362"/>
      <c r="F251" s="362"/>
      <c r="G251" s="362"/>
      <c r="H251" s="362"/>
      <c r="I251" s="362"/>
      <c r="J251" s="362"/>
      <c r="K251" s="362"/>
      <c r="L251" s="362"/>
      <c r="M251" s="362"/>
      <c r="N251" s="362"/>
      <c r="O251" s="362"/>
      <c r="P251" s="362"/>
      <c r="Q251" s="362"/>
      <c r="R251" s="362"/>
      <c r="S251" s="362"/>
      <c r="T251" s="362"/>
      <c r="U251" s="362"/>
      <c r="V251" s="362"/>
      <c r="W251" s="363"/>
      <c r="X251" s="363"/>
      <c r="Y251" s="363"/>
      <c r="Z251" s="363"/>
      <c r="AA251" s="363"/>
      <c r="AB251" s="363"/>
      <c r="AC251" s="363"/>
      <c r="AD251" s="363"/>
      <c r="AE251" s="363"/>
      <c r="AF251" s="363"/>
      <c r="AG251" s="363"/>
      <c r="AH251" s="363"/>
      <c r="AI251" s="363"/>
      <c r="AJ251" s="363"/>
      <c r="AK251" s="363"/>
      <c r="AL251" s="363"/>
      <c r="AM251" s="363"/>
      <c r="AN251" s="19"/>
      <c r="AO251" s="364" t="s">
        <v>387</v>
      </c>
      <c r="AP251" s="364"/>
      <c r="AQ251" s="364"/>
      <c r="AR251" s="364"/>
      <c r="AS251" s="364"/>
      <c r="AT251" s="364"/>
      <c r="AU251" s="364"/>
      <c r="AV251" s="364"/>
      <c r="AW251" s="364"/>
      <c r="AX251" s="364"/>
      <c r="AY251" s="364"/>
      <c r="AZ251" s="364"/>
    </row>
    <row r="252" spans="1:52" ht="16.5"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357" t="s">
        <v>6</v>
      </c>
      <c r="X252" s="357"/>
      <c r="Y252" s="357"/>
      <c r="Z252" s="357"/>
      <c r="AA252" s="357"/>
      <c r="AB252" s="357"/>
      <c r="AC252" s="357"/>
      <c r="AD252" s="357"/>
      <c r="AE252" s="357"/>
      <c r="AF252" s="357"/>
      <c r="AG252" s="357"/>
      <c r="AH252" s="357"/>
      <c r="AI252" s="357"/>
      <c r="AJ252" s="357"/>
      <c r="AK252" s="357"/>
      <c r="AL252" s="357"/>
      <c r="AM252" s="357"/>
      <c r="AN252" s="20"/>
      <c r="AO252" s="357" t="s">
        <v>55</v>
      </c>
      <c r="AP252" s="357"/>
      <c r="AQ252" s="357"/>
      <c r="AR252" s="357"/>
      <c r="AS252" s="357"/>
      <c r="AT252" s="357"/>
      <c r="AU252" s="357"/>
      <c r="AV252" s="357"/>
      <c r="AW252" s="357"/>
      <c r="AX252" s="357"/>
      <c r="AY252" s="357"/>
      <c r="AZ252" s="357"/>
    </row>
    <row r="253" spans="1:52" ht="15.75">
      <c r="A253" s="358"/>
      <c r="B253" s="358"/>
      <c r="C253" s="358"/>
      <c r="D253" s="358"/>
      <c r="E253" s="358"/>
      <c r="F253" s="358"/>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V253" s="20"/>
      <c r="AW253" s="20"/>
      <c r="AX253" s="20"/>
      <c r="AY253" s="20"/>
      <c r="AZ253" s="20"/>
    </row>
    <row r="254" spans="1:52" ht="37.5" customHeight="1">
      <c r="A254" s="27" t="s">
        <v>303</v>
      </c>
      <c r="B254" s="21"/>
      <c r="C254" s="21"/>
      <c r="D254" s="21"/>
      <c r="E254" s="21"/>
      <c r="F254" s="21"/>
      <c r="G254" s="21"/>
      <c r="H254" s="21"/>
      <c r="I254" s="21"/>
      <c r="J254" s="21"/>
      <c r="K254" s="21"/>
      <c r="L254" s="21"/>
      <c r="M254" s="21"/>
      <c r="N254" s="21"/>
      <c r="O254" s="21"/>
      <c r="P254" s="21"/>
      <c r="Q254" s="21"/>
      <c r="R254" s="21"/>
      <c r="S254" s="21"/>
      <c r="T254" s="21"/>
      <c r="U254" s="21"/>
      <c r="V254" s="21"/>
      <c r="W254" s="359"/>
      <c r="X254" s="359"/>
      <c r="Y254" s="359"/>
      <c r="Z254" s="359"/>
      <c r="AA254" s="359"/>
      <c r="AB254" s="359"/>
      <c r="AC254" s="359"/>
      <c r="AD254" s="359"/>
      <c r="AE254" s="359"/>
      <c r="AF254" s="359"/>
      <c r="AG254" s="359"/>
      <c r="AH254" s="359"/>
      <c r="AI254" s="359"/>
      <c r="AJ254" s="359"/>
      <c r="AK254" s="359"/>
      <c r="AL254" s="359"/>
      <c r="AM254" s="359"/>
      <c r="AN254" s="19"/>
      <c r="AO254" s="360" t="s">
        <v>388</v>
      </c>
      <c r="AP254" s="360"/>
      <c r="AQ254" s="360"/>
      <c r="AR254" s="360"/>
      <c r="AS254" s="360"/>
      <c r="AT254" s="360"/>
      <c r="AU254" s="360"/>
      <c r="AV254" s="360"/>
      <c r="AW254" s="360"/>
      <c r="AX254" s="360"/>
      <c r="AY254" s="360"/>
      <c r="AZ254" s="360"/>
    </row>
    <row r="255" spans="1:52" ht="20.25" customHeight="1">
      <c r="A255" s="28"/>
      <c r="B255" s="21"/>
      <c r="C255" s="21"/>
      <c r="D255" s="21"/>
      <c r="E255" s="21"/>
      <c r="F255" s="21"/>
      <c r="G255" s="21"/>
      <c r="H255" s="21"/>
      <c r="I255" s="21"/>
      <c r="J255" s="21"/>
      <c r="K255" s="21"/>
      <c r="L255" s="21"/>
      <c r="M255" s="21"/>
      <c r="N255" s="21"/>
      <c r="O255" s="21"/>
      <c r="P255" s="20"/>
      <c r="Q255" s="20"/>
      <c r="R255" s="20"/>
      <c r="S255" s="20"/>
      <c r="T255" s="20"/>
      <c r="U255" s="20"/>
      <c r="V255" s="20"/>
      <c r="W255" s="357" t="s">
        <v>6</v>
      </c>
      <c r="X255" s="357"/>
      <c r="Y255" s="357"/>
      <c r="Z255" s="357"/>
      <c r="AA255" s="357"/>
      <c r="AB255" s="357"/>
      <c r="AC255" s="357"/>
      <c r="AD255" s="357"/>
      <c r="AE255" s="357"/>
      <c r="AF255" s="357"/>
      <c r="AG255" s="357"/>
      <c r="AH255" s="357"/>
      <c r="AI255" s="357"/>
      <c r="AJ255" s="357"/>
      <c r="AK255" s="357"/>
      <c r="AL255" s="357"/>
      <c r="AM255" s="357"/>
      <c r="AN255" s="20"/>
      <c r="AO255" s="357" t="s">
        <v>55</v>
      </c>
      <c r="AP255" s="357"/>
      <c r="AQ255" s="357"/>
      <c r="AR255" s="357"/>
      <c r="AS255" s="357"/>
      <c r="AT255" s="357"/>
      <c r="AU255" s="357"/>
      <c r="AV255" s="357"/>
      <c r="AW255" s="357"/>
      <c r="AX255" s="357"/>
      <c r="AY255" s="357"/>
      <c r="AZ255" s="357"/>
    </row>
    <row r="256" spans="1:52" ht="40.5" customHeight="1">
      <c r="AO256" s="1"/>
      <c r="AP256" s="1"/>
      <c r="AQ256" s="1"/>
      <c r="AR256" s="1"/>
      <c r="AS256" s="1"/>
      <c r="AT256" s="54"/>
      <c r="AU256" s="1"/>
    </row>
    <row r="257" spans="1:17" ht="19.5" customHeight="1"/>
    <row r="258" spans="1:17" ht="15.75">
      <c r="A258" s="354"/>
      <c r="B258" s="354"/>
      <c r="C258" s="354"/>
      <c r="D258" s="354"/>
      <c r="E258" s="354"/>
      <c r="F258" s="354"/>
      <c r="G258" s="354"/>
      <c r="H258" s="354"/>
    </row>
    <row r="259" spans="1:17" ht="15.75">
      <c r="A259" s="355"/>
      <c r="B259" s="355"/>
      <c r="C259" s="355"/>
      <c r="D259" s="355"/>
      <c r="E259" s="355"/>
      <c r="F259" s="355"/>
      <c r="G259" s="355"/>
      <c r="H259" s="355"/>
      <c r="I259" s="12"/>
      <c r="J259" s="12"/>
      <c r="K259" s="12"/>
      <c r="L259" s="12"/>
      <c r="M259" s="12"/>
      <c r="N259" s="12"/>
      <c r="O259" s="12"/>
      <c r="P259" s="12"/>
      <c r="Q259" s="12"/>
    </row>
    <row r="260" spans="1:17">
      <c r="A260" s="17"/>
    </row>
  </sheetData>
  <mergeCells count="923">
    <mergeCell ref="BE14:BL14"/>
    <mergeCell ref="B15:L15"/>
    <mergeCell ref="N15:Y15"/>
    <mergeCell ref="AA15:AI15"/>
    <mergeCell ref="BE15:BL15"/>
    <mergeCell ref="AK14:AU14"/>
    <mergeCell ref="AK15:AU15"/>
    <mergeCell ref="A258:H258"/>
    <mergeCell ref="A259:H259"/>
    <mergeCell ref="AC62:AG62"/>
    <mergeCell ref="W252:AM252"/>
    <mergeCell ref="AO252:AZ252"/>
    <mergeCell ref="A253:F253"/>
    <mergeCell ref="W254:AM254"/>
    <mergeCell ref="AO254:AZ254"/>
    <mergeCell ref="W255:AM255"/>
    <mergeCell ref="AO255:AZ255"/>
    <mergeCell ref="A245:AZ245"/>
    <mergeCell ref="A246:AZ246"/>
    <mergeCell ref="A248:AY248"/>
    <mergeCell ref="A251:V251"/>
    <mergeCell ref="W251:AM251"/>
    <mergeCell ref="AO251:AZ251"/>
    <mergeCell ref="A243:F243"/>
    <mergeCell ref="G243:Y243"/>
    <mergeCell ref="Z243:AD243"/>
    <mergeCell ref="AE243:AN243"/>
    <mergeCell ref="AO243:AR243"/>
    <mergeCell ref="A244:F244"/>
    <mergeCell ref="G244:Y244"/>
    <mergeCell ref="Z244:AD244"/>
    <mergeCell ref="AE244:AN244"/>
    <mergeCell ref="AO244:AR244"/>
    <mergeCell ref="A241:F241"/>
    <mergeCell ref="G241:Y241"/>
    <mergeCell ref="Z241:AD241"/>
    <mergeCell ref="AE241:AN241"/>
    <mergeCell ref="AO241:AR241"/>
    <mergeCell ref="A242:AZ242"/>
    <mergeCell ref="A239:AZ239"/>
    <mergeCell ref="A240:F240"/>
    <mergeCell ref="G240:Y240"/>
    <mergeCell ref="Z240:AD240"/>
    <mergeCell ref="AE240:AN240"/>
    <mergeCell ref="AO240:AR240"/>
    <mergeCell ref="A237:F237"/>
    <mergeCell ref="G237:Y237"/>
    <mergeCell ref="Z237:AD237"/>
    <mergeCell ref="AE237:AN237"/>
    <mergeCell ref="AO237:AR237"/>
    <mergeCell ref="A238:F238"/>
    <mergeCell ref="G238:Y238"/>
    <mergeCell ref="Z238:AD238"/>
    <mergeCell ref="AE238:AN238"/>
    <mergeCell ref="AO238:AR238"/>
    <mergeCell ref="A235:F235"/>
    <mergeCell ref="G235:Y235"/>
    <mergeCell ref="Z235:AD235"/>
    <mergeCell ref="AE235:AN235"/>
    <mergeCell ref="AO235:AR235"/>
    <mergeCell ref="A236:AZ236"/>
    <mergeCell ref="A233:F233"/>
    <mergeCell ref="G233:Y233"/>
    <mergeCell ref="Z233:AD233"/>
    <mergeCell ref="AE233:AN233"/>
    <mergeCell ref="AO233:AR233"/>
    <mergeCell ref="A234:F234"/>
    <mergeCell ref="G234:Y234"/>
    <mergeCell ref="Z234:AD234"/>
    <mergeCell ref="AE234:AN234"/>
    <mergeCell ref="AO234:AR234"/>
    <mergeCell ref="A231:F231"/>
    <mergeCell ref="G231:Y231"/>
    <mergeCell ref="Z231:AD231"/>
    <mergeCell ref="AE231:AN231"/>
    <mergeCell ref="AO231:AR231"/>
    <mergeCell ref="A232:AZ232"/>
    <mergeCell ref="A229:AZ229"/>
    <mergeCell ref="A230:F230"/>
    <mergeCell ref="G230:Y230"/>
    <mergeCell ref="Z230:AD230"/>
    <mergeCell ref="AE230:AN230"/>
    <mergeCell ref="AO230:AR230"/>
    <mergeCell ref="A227:F227"/>
    <mergeCell ref="G227:Y227"/>
    <mergeCell ref="Z227:AD227"/>
    <mergeCell ref="AE227:AN227"/>
    <mergeCell ref="AO227:AR227"/>
    <mergeCell ref="A228:F228"/>
    <mergeCell ref="G228:Y228"/>
    <mergeCell ref="Z228:AD228"/>
    <mergeCell ref="AE228:AN228"/>
    <mergeCell ref="AO228:AR228"/>
    <mergeCell ref="A225:F225"/>
    <mergeCell ref="G225:Y225"/>
    <mergeCell ref="Z225:AD225"/>
    <mergeCell ref="AE225:AN225"/>
    <mergeCell ref="AO225:AR225"/>
    <mergeCell ref="A226:F226"/>
    <mergeCell ref="G226:Y226"/>
    <mergeCell ref="Z226:AD226"/>
    <mergeCell ref="AE226:AN226"/>
    <mergeCell ref="AO226:AR226"/>
    <mergeCell ref="A223:F223"/>
    <mergeCell ref="G223:Y223"/>
    <mergeCell ref="Z223:AD223"/>
    <mergeCell ref="AE223:AN223"/>
    <mergeCell ref="AO223:AR223"/>
    <mergeCell ref="A224:F224"/>
    <mergeCell ref="G224:Y224"/>
    <mergeCell ref="Z224:AD224"/>
    <mergeCell ref="AE224:AN224"/>
    <mergeCell ref="AO224:AR224"/>
    <mergeCell ref="A221:AZ221"/>
    <mergeCell ref="A222:F222"/>
    <mergeCell ref="G222:Y222"/>
    <mergeCell ref="Z222:AD222"/>
    <mergeCell ref="AE222:AN222"/>
    <mergeCell ref="AO222:AR222"/>
    <mergeCell ref="A219:F219"/>
    <mergeCell ref="G219:Y219"/>
    <mergeCell ref="Z219:AD219"/>
    <mergeCell ref="AE219:AN219"/>
    <mergeCell ref="AO219:AR219"/>
    <mergeCell ref="A220:F220"/>
    <mergeCell ref="G220:Y220"/>
    <mergeCell ref="Z220:AD220"/>
    <mergeCell ref="AE220:AN220"/>
    <mergeCell ref="AO220:AR220"/>
    <mergeCell ref="A217:F217"/>
    <mergeCell ref="G217:Y217"/>
    <mergeCell ref="Z217:AD217"/>
    <mergeCell ref="AE217:AN217"/>
    <mergeCell ref="AO217:AR217"/>
    <mergeCell ref="A218:F218"/>
    <mergeCell ref="G218:Y218"/>
    <mergeCell ref="Z218:AD218"/>
    <mergeCell ref="AE218:AN218"/>
    <mergeCell ref="AO218:AR218"/>
    <mergeCell ref="A215:F215"/>
    <mergeCell ref="G215:Y215"/>
    <mergeCell ref="Z215:AD215"/>
    <mergeCell ref="AE215:AN215"/>
    <mergeCell ref="AO215:AR215"/>
    <mergeCell ref="A216:F216"/>
    <mergeCell ref="G216:Y216"/>
    <mergeCell ref="Z216:AD216"/>
    <mergeCell ref="AE216:AN216"/>
    <mergeCell ref="AO216:AR216"/>
    <mergeCell ref="A213:AZ213"/>
    <mergeCell ref="A214:F214"/>
    <mergeCell ref="G214:Y214"/>
    <mergeCell ref="Z214:AD214"/>
    <mergeCell ref="AE214:AN214"/>
    <mergeCell ref="AO214:AR214"/>
    <mergeCell ref="A211:F211"/>
    <mergeCell ref="G211:Y211"/>
    <mergeCell ref="Z211:AD211"/>
    <mergeCell ref="AE211:AN211"/>
    <mergeCell ref="AO211:AR211"/>
    <mergeCell ref="A212:F212"/>
    <mergeCell ref="G212:Y212"/>
    <mergeCell ref="Z212:AD212"/>
    <mergeCell ref="AE212:AN212"/>
    <mergeCell ref="AO212:AR212"/>
    <mergeCell ref="A209:F209"/>
    <mergeCell ref="G209:Y209"/>
    <mergeCell ref="Z209:AD209"/>
    <mergeCell ref="AE209:AN209"/>
    <mergeCell ref="AO209:AR209"/>
    <mergeCell ref="A210:F210"/>
    <mergeCell ref="G210:Y210"/>
    <mergeCell ref="Z210:AD210"/>
    <mergeCell ref="AE210:AN210"/>
    <mergeCell ref="AO210:AR210"/>
    <mergeCell ref="A207:F207"/>
    <mergeCell ref="G207:Y207"/>
    <mergeCell ref="Z207:AD207"/>
    <mergeCell ref="AE207:AN207"/>
    <mergeCell ref="AO207:AR207"/>
    <mergeCell ref="A208:F208"/>
    <mergeCell ref="G208:Y208"/>
    <mergeCell ref="Z208:AD208"/>
    <mergeCell ref="AE208:AN208"/>
    <mergeCell ref="AO208:AR208"/>
    <mergeCell ref="A205:F205"/>
    <mergeCell ref="G205:Y205"/>
    <mergeCell ref="Z205:AD205"/>
    <mergeCell ref="AE205:AN205"/>
    <mergeCell ref="AO205:AR205"/>
    <mergeCell ref="A206:F206"/>
    <mergeCell ref="G206:Y206"/>
    <mergeCell ref="Z206:AD206"/>
    <mergeCell ref="AE206:AN206"/>
    <mergeCell ref="AO206:AR206"/>
    <mergeCell ref="A203:F203"/>
    <mergeCell ref="G203:Y203"/>
    <mergeCell ref="Z203:AD203"/>
    <mergeCell ref="AE203:AN203"/>
    <mergeCell ref="AO203:AR203"/>
    <mergeCell ref="A204:AZ204"/>
    <mergeCell ref="A201:AZ201"/>
    <mergeCell ref="A202:F202"/>
    <mergeCell ref="G202:Y202"/>
    <mergeCell ref="Z202:AD202"/>
    <mergeCell ref="AE202:AN202"/>
    <mergeCell ref="AO202:AR202"/>
    <mergeCell ref="A199:F199"/>
    <mergeCell ref="G199:Y199"/>
    <mergeCell ref="Z199:AD199"/>
    <mergeCell ref="AE199:AN199"/>
    <mergeCell ref="AO199:AR199"/>
    <mergeCell ref="A200:F200"/>
    <mergeCell ref="G200:Y200"/>
    <mergeCell ref="Z200:AD200"/>
    <mergeCell ref="AE200:AN200"/>
    <mergeCell ref="AO200:AR200"/>
    <mergeCell ref="A197:AZ197"/>
    <mergeCell ref="A198:F198"/>
    <mergeCell ref="G198:Y198"/>
    <mergeCell ref="Z198:AD198"/>
    <mergeCell ref="AE198:AN198"/>
    <mergeCell ref="AO198:AR198"/>
    <mergeCell ref="A195:F195"/>
    <mergeCell ref="G195:Y195"/>
    <mergeCell ref="Z195:AD195"/>
    <mergeCell ref="AE195:AN195"/>
    <mergeCell ref="AO195:AR195"/>
    <mergeCell ref="A196:F196"/>
    <mergeCell ref="G196:Y196"/>
    <mergeCell ref="Z196:AD196"/>
    <mergeCell ref="AE196:AN196"/>
    <mergeCell ref="AO196:AR196"/>
    <mergeCell ref="A193:AZ193"/>
    <mergeCell ref="A194:F194"/>
    <mergeCell ref="G194:Y194"/>
    <mergeCell ref="Z194:AD194"/>
    <mergeCell ref="AE194:AN194"/>
    <mergeCell ref="AO194:AR194"/>
    <mergeCell ref="A191:F191"/>
    <mergeCell ref="G191:Y191"/>
    <mergeCell ref="Z191:AD191"/>
    <mergeCell ref="AE191:AN191"/>
    <mergeCell ref="AO191:AR191"/>
    <mergeCell ref="A192:F192"/>
    <mergeCell ref="G192:Y192"/>
    <mergeCell ref="Z192:AD192"/>
    <mergeCell ref="AE192:AN192"/>
    <mergeCell ref="AO192:AR192"/>
    <mergeCell ref="A189:F189"/>
    <mergeCell ref="G189:Y189"/>
    <mergeCell ref="Z189:AD189"/>
    <mergeCell ref="AE189:AN189"/>
    <mergeCell ref="AO189:AR189"/>
    <mergeCell ref="A190:F190"/>
    <mergeCell ref="G190:Y190"/>
    <mergeCell ref="Z190:AD190"/>
    <mergeCell ref="AE190:AN190"/>
    <mergeCell ref="AO190:AR190"/>
    <mergeCell ref="A187:F187"/>
    <mergeCell ref="G187:Y187"/>
    <mergeCell ref="Z187:AD187"/>
    <mergeCell ref="AE187:AN187"/>
    <mergeCell ref="AO187:AR187"/>
    <mergeCell ref="A188:AZ188"/>
    <mergeCell ref="A185:AZ185"/>
    <mergeCell ref="A186:F186"/>
    <mergeCell ref="G186:Y186"/>
    <mergeCell ref="Z186:AD186"/>
    <mergeCell ref="AE186:AN186"/>
    <mergeCell ref="AO186:AR186"/>
    <mergeCell ref="A183:F183"/>
    <mergeCell ref="G183:Y183"/>
    <mergeCell ref="Z183:AD183"/>
    <mergeCell ref="AE183:AN183"/>
    <mergeCell ref="AO183:AR183"/>
    <mergeCell ref="A184:F184"/>
    <mergeCell ref="G184:Y184"/>
    <mergeCell ref="Z184:AD184"/>
    <mergeCell ref="AE184:AN184"/>
    <mergeCell ref="AO184:AR184"/>
    <mergeCell ref="A181:F181"/>
    <mergeCell ref="G181:Y181"/>
    <mergeCell ref="Z181:AD181"/>
    <mergeCell ref="AE181:AN181"/>
    <mergeCell ref="AO181:AR181"/>
    <mergeCell ref="A182:F182"/>
    <mergeCell ref="G182:Y182"/>
    <mergeCell ref="Z182:AD182"/>
    <mergeCell ref="AE182:AN182"/>
    <mergeCell ref="AO182:AR182"/>
    <mergeCell ref="A179:F179"/>
    <mergeCell ref="G179:Y179"/>
    <mergeCell ref="Z179:AD179"/>
    <mergeCell ref="AE179:AN179"/>
    <mergeCell ref="AO179:AR179"/>
    <mergeCell ref="A180:AZ180"/>
    <mergeCell ref="A177:F177"/>
    <mergeCell ref="G177:Y177"/>
    <mergeCell ref="Z177:AD177"/>
    <mergeCell ref="AE177:AN177"/>
    <mergeCell ref="AO177:AR177"/>
    <mergeCell ref="A178:F178"/>
    <mergeCell ref="G178:Y178"/>
    <mergeCell ref="Z178:AD178"/>
    <mergeCell ref="AE178:AN178"/>
    <mergeCell ref="AO178:AR178"/>
    <mergeCell ref="A175:AZ175"/>
    <mergeCell ref="A176:F176"/>
    <mergeCell ref="G176:Y176"/>
    <mergeCell ref="Z176:AD176"/>
    <mergeCell ref="AE176:AN176"/>
    <mergeCell ref="AO176:AR176"/>
    <mergeCell ref="A173:F173"/>
    <mergeCell ref="G173:Y173"/>
    <mergeCell ref="Z173:AD173"/>
    <mergeCell ref="AE173:AN173"/>
    <mergeCell ref="AO173:AR173"/>
    <mergeCell ref="A174:F174"/>
    <mergeCell ref="G174:Y174"/>
    <mergeCell ref="Z174:AD174"/>
    <mergeCell ref="AE174:AN174"/>
    <mergeCell ref="AO174:AR174"/>
    <mergeCell ref="A171:F171"/>
    <mergeCell ref="G171:Y171"/>
    <mergeCell ref="Z171:AD171"/>
    <mergeCell ref="AE171:AN171"/>
    <mergeCell ref="AO171:AR171"/>
    <mergeCell ref="A172:F172"/>
    <mergeCell ref="G172:Y172"/>
    <mergeCell ref="Z172:AD172"/>
    <mergeCell ref="AE172:AN172"/>
    <mergeCell ref="AO172:AR172"/>
    <mergeCell ref="A169:AZ169"/>
    <mergeCell ref="A170:F170"/>
    <mergeCell ref="G170:Y170"/>
    <mergeCell ref="Z170:AD170"/>
    <mergeCell ref="AE170:AN170"/>
    <mergeCell ref="AO170:AR170"/>
    <mergeCell ref="A167:F167"/>
    <mergeCell ref="G167:Y167"/>
    <mergeCell ref="Z167:AD167"/>
    <mergeCell ref="AE167:AN167"/>
    <mergeCell ref="AO167:AR167"/>
    <mergeCell ref="A168:F168"/>
    <mergeCell ref="G168:Y168"/>
    <mergeCell ref="Z168:AD168"/>
    <mergeCell ref="AE168:AN168"/>
    <mergeCell ref="AO168:AR168"/>
    <mergeCell ref="A165:F165"/>
    <mergeCell ref="G165:Y165"/>
    <mergeCell ref="Z165:AD165"/>
    <mergeCell ref="AE165:AN165"/>
    <mergeCell ref="AO165:AR165"/>
    <mergeCell ref="A166:AZ166"/>
    <mergeCell ref="A163:F163"/>
    <mergeCell ref="G163:Y163"/>
    <mergeCell ref="Z163:AD163"/>
    <mergeCell ref="AE163:AN163"/>
    <mergeCell ref="AO163:AR163"/>
    <mergeCell ref="A164:F164"/>
    <mergeCell ref="G164:Y164"/>
    <mergeCell ref="Z164:AD164"/>
    <mergeCell ref="AE164:AN164"/>
    <mergeCell ref="AO164:AR164"/>
    <mergeCell ref="A161:F161"/>
    <mergeCell ref="G161:Y161"/>
    <mergeCell ref="Z161:AD161"/>
    <mergeCell ref="AE161:AN161"/>
    <mergeCell ref="AO161:AR161"/>
    <mergeCell ref="A162:AZ162"/>
    <mergeCell ref="A159:F159"/>
    <mergeCell ref="G159:Y159"/>
    <mergeCell ref="Z159:AD159"/>
    <mergeCell ref="AE159:AN159"/>
    <mergeCell ref="AO159:AR159"/>
    <mergeCell ref="A160:F160"/>
    <mergeCell ref="G160:Y160"/>
    <mergeCell ref="Z160:AD160"/>
    <mergeCell ref="AE160:AN160"/>
    <mergeCell ref="AO160:AR160"/>
    <mergeCell ref="A157:F157"/>
    <mergeCell ref="G157:Y157"/>
    <mergeCell ref="Z157:AD157"/>
    <mergeCell ref="AE157:AN157"/>
    <mergeCell ref="AO157:AR157"/>
    <mergeCell ref="A158:AZ158"/>
    <mergeCell ref="A155:F155"/>
    <mergeCell ref="G155:Y155"/>
    <mergeCell ref="Z155:AD155"/>
    <mergeCell ref="AE155:AN155"/>
    <mergeCell ref="AO155:AR155"/>
    <mergeCell ref="A156:F156"/>
    <mergeCell ref="G156:Y156"/>
    <mergeCell ref="Z156:AD156"/>
    <mergeCell ref="AE156:AN156"/>
    <mergeCell ref="AO156:AR156"/>
    <mergeCell ref="A153:AZ153"/>
    <mergeCell ref="A154:F154"/>
    <mergeCell ref="G154:Y154"/>
    <mergeCell ref="Z154:AD154"/>
    <mergeCell ref="AE154:AN154"/>
    <mergeCell ref="AO154:AR154"/>
    <mergeCell ref="A151:F151"/>
    <mergeCell ref="G151:Y151"/>
    <mergeCell ref="Z151:AD151"/>
    <mergeCell ref="AE151:AN151"/>
    <mergeCell ref="AO151:AR151"/>
    <mergeCell ref="A152:F152"/>
    <mergeCell ref="G152:Y152"/>
    <mergeCell ref="Z152:AD152"/>
    <mergeCell ref="AE152:AN152"/>
    <mergeCell ref="AO152:AR152"/>
    <mergeCell ref="A149:F149"/>
    <mergeCell ref="G149:Y149"/>
    <mergeCell ref="Z149:AD149"/>
    <mergeCell ref="AE149:AN149"/>
    <mergeCell ref="AO149:AR149"/>
    <mergeCell ref="A150:AZ150"/>
    <mergeCell ref="A147:F147"/>
    <mergeCell ref="G147:Y147"/>
    <mergeCell ref="Z147:AD147"/>
    <mergeCell ref="AE147:AN147"/>
    <mergeCell ref="AO147:AR147"/>
    <mergeCell ref="A148:F148"/>
    <mergeCell ref="G148:Y148"/>
    <mergeCell ref="Z148:AD148"/>
    <mergeCell ref="AE148:AN148"/>
    <mergeCell ref="AO148:AR148"/>
    <mergeCell ref="A145:AZ145"/>
    <mergeCell ref="A146:F146"/>
    <mergeCell ref="G146:Y146"/>
    <mergeCell ref="Z146:AD146"/>
    <mergeCell ref="AE146:AN146"/>
    <mergeCell ref="AO146:AR146"/>
    <mergeCell ref="A143:F143"/>
    <mergeCell ref="G143:Y143"/>
    <mergeCell ref="Z143:AD143"/>
    <mergeCell ref="AE143:AN143"/>
    <mergeCell ref="AO143:AR143"/>
    <mergeCell ref="A144:F144"/>
    <mergeCell ref="G144:Y144"/>
    <mergeCell ref="Z144:AD144"/>
    <mergeCell ref="AE144:AN144"/>
    <mergeCell ref="AO144:AR144"/>
    <mergeCell ref="A141:F141"/>
    <mergeCell ref="G141:Y141"/>
    <mergeCell ref="Z141:AD141"/>
    <mergeCell ref="AE141:AN141"/>
    <mergeCell ref="AO141:AR141"/>
    <mergeCell ref="A142:F142"/>
    <mergeCell ref="G142:Y142"/>
    <mergeCell ref="Z142:AD142"/>
    <mergeCell ref="AE142:AN142"/>
    <mergeCell ref="AO142:AR142"/>
    <mergeCell ref="A139:F139"/>
    <mergeCell ref="G139:Y139"/>
    <mergeCell ref="Z139:AD139"/>
    <mergeCell ref="AE139:AN139"/>
    <mergeCell ref="AO139:AR139"/>
    <mergeCell ref="A140:AZ140"/>
    <mergeCell ref="A137:F137"/>
    <mergeCell ref="G137:Y137"/>
    <mergeCell ref="Z137:AD137"/>
    <mergeCell ref="AE137:AN137"/>
    <mergeCell ref="AO137:AR137"/>
    <mergeCell ref="A138:F138"/>
    <mergeCell ref="G138:Y138"/>
    <mergeCell ref="Z138:AD138"/>
    <mergeCell ref="AE138:AN138"/>
    <mergeCell ref="AO138:AR138"/>
    <mergeCell ref="A135:F135"/>
    <mergeCell ref="G135:Y135"/>
    <mergeCell ref="Z135:AD135"/>
    <mergeCell ref="AE135:AN135"/>
    <mergeCell ref="AO135:AR135"/>
    <mergeCell ref="A136:F136"/>
    <mergeCell ref="G136:Y136"/>
    <mergeCell ref="Z136:AD136"/>
    <mergeCell ref="AE136:AN136"/>
    <mergeCell ref="AO136:AR136"/>
    <mergeCell ref="A133:F133"/>
    <mergeCell ref="G133:Y133"/>
    <mergeCell ref="Z133:AD133"/>
    <mergeCell ref="AE133:AN133"/>
    <mergeCell ref="AO133:AR133"/>
    <mergeCell ref="A134:AZ134"/>
    <mergeCell ref="A131:AZ131"/>
    <mergeCell ref="A132:F132"/>
    <mergeCell ref="G132:Y132"/>
    <mergeCell ref="Z132:AD132"/>
    <mergeCell ref="AE132:AN132"/>
    <mergeCell ref="AO132:AR132"/>
    <mergeCell ref="A129:F129"/>
    <mergeCell ref="G129:Y129"/>
    <mergeCell ref="Z129:AD129"/>
    <mergeCell ref="AE129:AN129"/>
    <mergeCell ref="AO129:AR129"/>
    <mergeCell ref="A130:F130"/>
    <mergeCell ref="G130:Y130"/>
    <mergeCell ref="Z130:AD130"/>
    <mergeCell ref="AE130:AN130"/>
    <mergeCell ref="AO130:AR130"/>
    <mergeCell ref="A127:F127"/>
    <mergeCell ref="G127:Y127"/>
    <mergeCell ref="Z127:AD127"/>
    <mergeCell ref="AE127:AN127"/>
    <mergeCell ref="AO127:AR127"/>
    <mergeCell ref="A128:F128"/>
    <mergeCell ref="G128:Y128"/>
    <mergeCell ref="Z128:AD128"/>
    <mergeCell ref="AE128:AN128"/>
    <mergeCell ref="AO128:AR128"/>
    <mergeCell ref="A125:F125"/>
    <mergeCell ref="G125:Y125"/>
    <mergeCell ref="Z125:AD125"/>
    <mergeCell ref="AE125:AN125"/>
    <mergeCell ref="AO125:AR125"/>
    <mergeCell ref="A126:AZ126"/>
    <mergeCell ref="A123:F123"/>
    <mergeCell ref="G123:Y123"/>
    <mergeCell ref="Z123:AD123"/>
    <mergeCell ref="AE123:AN123"/>
    <mergeCell ref="AO123:AR123"/>
    <mergeCell ref="A124:F124"/>
    <mergeCell ref="G124:Y124"/>
    <mergeCell ref="Z124:AD124"/>
    <mergeCell ref="AE124:AN124"/>
    <mergeCell ref="AO124:AR124"/>
    <mergeCell ref="A121:AZ121"/>
    <mergeCell ref="A122:F122"/>
    <mergeCell ref="G122:Y122"/>
    <mergeCell ref="Z122:AD122"/>
    <mergeCell ref="AE122:AN122"/>
    <mergeCell ref="AO122:AR122"/>
    <mergeCell ref="A119:F119"/>
    <mergeCell ref="G119:Y119"/>
    <mergeCell ref="Z119:AD119"/>
    <mergeCell ref="AE119:AN119"/>
    <mergeCell ref="AO119:AR119"/>
    <mergeCell ref="A120:F120"/>
    <mergeCell ref="G120:Y120"/>
    <mergeCell ref="Z120:AD120"/>
    <mergeCell ref="AE120:AN120"/>
    <mergeCell ref="AO120:AR120"/>
    <mergeCell ref="A117:F117"/>
    <mergeCell ref="G117:Y117"/>
    <mergeCell ref="Z117:AD117"/>
    <mergeCell ref="AE117:AN117"/>
    <mergeCell ref="AO117:AR117"/>
    <mergeCell ref="A118:F118"/>
    <mergeCell ref="G118:Y118"/>
    <mergeCell ref="Z118:AD118"/>
    <mergeCell ref="AE118:AN118"/>
    <mergeCell ref="AO118:AR118"/>
    <mergeCell ref="A115:AZ115"/>
    <mergeCell ref="A116:F116"/>
    <mergeCell ref="G116:Y116"/>
    <mergeCell ref="Z116:AD116"/>
    <mergeCell ref="AE116:AN116"/>
    <mergeCell ref="AO116:AR116"/>
    <mergeCell ref="A113:F113"/>
    <mergeCell ref="G113:Y113"/>
    <mergeCell ref="Z113:AD113"/>
    <mergeCell ref="AE113:AN113"/>
    <mergeCell ref="AO113:AR113"/>
    <mergeCell ref="A114:F114"/>
    <mergeCell ref="G114:Y114"/>
    <mergeCell ref="Z114:AD114"/>
    <mergeCell ref="AE114:AN114"/>
    <mergeCell ref="AO114:AR114"/>
    <mergeCell ref="A111:F111"/>
    <mergeCell ref="G111:Y111"/>
    <mergeCell ref="Z111:AD111"/>
    <mergeCell ref="AE111:AN111"/>
    <mergeCell ref="AO111:AR111"/>
    <mergeCell ref="A112:AZ112"/>
    <mergeCell ref="A109:F109"/>
    <mergeCell ref="G109:Y109"/>
    <mergeCell ref="Z109:AD109"/>
    <mergeCell ref="AE109:AN109"/>
    <mergeCell ref="AO109:AR109"/>
    <mergeCell ref="A110:F110"/>
    <mergeCell ref="G110:Y110"/>
    <mergeCell ref="Z110:AD110"/>
    <mergeCell ref="AE110:AN110"/>
    <mergeCell ref="AO110:AR110"/>
    <mergeCell ref="A107:AZ107"/>
    <mergeCell ref="A108:F108"/>
    <mergeCell ref="G108:Y108"/>
    <mergeCell ref="Z108:AD108"/>
    <mergeCell ref="AE108:AN108"/>
    <mergeCell ref="AO108:AR108"/>
    <mergeCell ref="A105:F105"/>
    <mergeCell ref="G105:Y105"/>
    <mergeCell ref="Z105:AD105"/>
    <mergeCell ref="AE105:AN105"/>
    <mergeCell ref="AO105:AR105"/>
    <mergeCell ref="A106:F106"/>
    <mergeCell ref="G106:Y106"/>
    <mergeCell ref="Z106:AD106"/>
    <mergeCell ref="AE106:AN106"/>
    <mergeCell ref="AO106:AR106"/>
    <mergeCell ref="A103:F103"/>
    <mergeCell ref="G103:Y103"/>
    <mergeCell ref="Z103:AD103"/>
    <mergeCell ref="AE103:AN103"/>
    <mergeCell ref="AO103:AR103"/>
    <mergeCell ref="A104:F104"/>
    <mergeCell ref="G104:Y104"/>
    <mergeCell ref="Z104:AD104"/>
    <mergeCell ref="AE104:AN104"/>
    <mergeCell ref="AO104:AR104"/>
    <mergeCell ref="A101:F101"/>
    <mergeCell ref="G101:Y101"/>
    <mergeCell ref="Z101:AD101"/>
    <mergeCell ref="AE101:AN101"/>
    <mergeCell ref="AO101:AR101"/>
    <mergeCell ref="A102:AZ102"/>
    <mergeCell ref="A99:F99"/>
    <mergeCell ref="G99:Y99"/>
    <mergeCell ref="Z99:AD99"/>
    <mergeCell ref="AE99:AN99"/>
    <mergeCell ref="AO99:AR99"/>
    <mergeCell ref="A100:F100"/>
    <mergeCell ref="G100:Y100"/>
    <mergeCell ref="Z100:AD100"/>
    <mergeCell ref="AE100:AN100"/>
    <mergeCell ref="AO100:AR100"/>
    <mergeCell ref="A97:F97"/>
    <mergeCell ref="G97:Y97"/>
    <mergeCell ref="Z97:AD97"/>
    <mergeCell ref="AE97:AN97"/>
    <mergeCell ref="AO97:AR97"/>
    <mergeCell ref="A98:F98"/>
    <mergeCell ref="G98:Y98"/>
    <mergeCell ref="Z98:AD98"/>
    <mergeCell ref="AE98:AN98"/>
    <mergeCell ref="AO98:AR98"/>
    <mergeCell ref="A95:F95"/>
    <mergeCell ref="G95:Y95"/>
    <mergeCell ref="Z95:AD95"/>
    <mergeCell ref="AE95:AN95"/>
    <mergeCell ref="AO95:AR95"/>
    <mergeCell ref="A96:AZ96"/>
    <mergeCell ref="A93:AZ93"/>
    <mergeCell ref="A94:F94"/>
    <mergeCell ref="G94:Y94"/>
    <mergeCell ref="Z94:AD94"/>
    <mergeCell ref="AE94:AN94"/>
    <mergeCell ref="AO94:AR94"/>
    <mergeCell ref="A91:F91"/>
    <mergeCell ref="G91:Y91"/>
    <mergeCell ref="Z91:AD91"/>
    <mergeCell ref="AE91:AN91"/>
    <mergeCell ref="AO91:AR91"/>
    <mergeCell ref="A92:F92"/>
    <mergeCell ref="G92:Y92"/>
    <mergeCell ref="Z92:AD92"/>
    <mergeCell ref="AE92:AN92"/>
    <mergeCell ref="AO92:AR92"/>
    <mergeCell ref="A89:AZ89"/>
    <mergeCell ref="A90:F90"/>
    <mergeCell ref="G90:Y90"/>
    <mergeCell ref="Z90:AD90"/>
    <mergeCell ref="AE90:AN90"/>
    <mergeCell ref="AO90:AR90"/>
    <mergeCell ref="A87:F87"/>
    <mergeCell ref="G87:Y87"/>
    <mergeCell ref="Z87:AD87"/>
    <mergeCell ref="AE87:AN87"/>
    <mergeCell ref="AO87:AR87"/>
    <mergeCell ref="A88:F88"/>
    <mergeCell ref="G88:Y88"/>
    <mergeCell ref="Z88:AD88"/>
    <mergeCell ref="AE88:AN88"/>
    <mergeCell ref="AO88:AR88"/>
    <mergeCell ref="A85:AZ85"/>
    <mergeCell ref="A86:F86"/>
    <mergeCell ref="G86:Y86"/>
    <mergeCell ref="Z86:AD86"/>
    <mergeCell ref="AE86:AN86"/>
    <mergeCell ref="AO86:AR86"/>
    <mergeCell ref="A83:F83"/>
    <mergeCell ref="G83:Y83"/>
    <mergeCell ref="Z83:AD83"/>
    <mergeCell ref="AE83:AN83"/>
    <mergeCell ref="AO83:AR83"/>
    <mergeCell ref="A84:F84"/>
    <mergeCell ref="G84:Y84"/>
    <mergeCell ref="Z84:AD84"/>
    <mergeCell ref="AE84:AN84"/>
    <mergeCell ref="AO84:AR84"/>
    <mergeCell ref="A81:F81"/>
    <mergeCell ref="G81:Y81"/>
    <mergeCell ref="Z81:AD81"/>
    <mergeCell ref="AE81:AN81"/>
    <mergeCell ref="AO81:AR81"/>
    <mergeCell ref="A82:F82"/>
    <mergeCell ref="G82:Y82"/>
    <mergeCell ref="Z82:AD82"/>
    <mergeCell ref="AE82:AN82"/>
    <mergeCell ref="AO82:AR82"/>
    <mergeCell ref="A79:F79"/>
    <mergeCell ref="G79:Y79"/>
    <mergeCell ref="Z79:AD79"/>
    <mergeCell ref="AE79:AN79"/>
    <mergeCell ref="AO79:AR79"/>
    <mergeCell ref="A80:F80"/>
    <mergeCell ref="G80:Y80"/>
    <mergeCell ref="Z80:AD80"/>
    <mergeCell ref="AE80:AN80"/>
    <mergeCell ref="A77:AZ77"/>
    <mergeCell ref="A78:F78"/>
    <mergeCell ref="G78:Y78"/>
    <mergeCell ref="Z78:AD78"/>
    <mergeCell ref="AE78:AN78"/>
    <mergeCell ref="AO78:AT78"/>
    <mergeCell ref="AU78:AW78"/>
    <mergeCell ref="AX78:AZ78"/>
    <mergeCell ref="A74:C74"/>
    <mergeCell ref="D74:AA74"/>
    <mergeCell ref="AB74:AG74"/>
    <mergeCell ref="AH74:AL74"/>
    <mergeCell ref="AM74:AQ74"/>
    <mergeCell ref="A75:C75"/>
    <mergeCell ref="D75:AA75"/>
    <mergeCell ref="AB75:AG75"/>
    <mergeCell ref="AH75:AL75"/>
    <mergeCell ref="AM75:AQ75"/>
    <mergeCell ref="A72:C72"/>
    <mergeCell ref="D72:AA72"/>
    <mergeCell ref="AB72:AG72"/>
    <mergeCell ref="AH72:AL72"/>
    <mergeCell ref="AM72:AQ72"/>
    <mergeCell ref="A73:C73"/>
    <mergeCell ref="D73:AA73"/>
    <mergeCell ref="AB73:AG73"/>
    <mergeCell ref="AH73:AL73"/>
    <mergeCell ref="AM73:AQ73"/>
    <mergeCell ref="A70:C70"/>
    <mergeCell ref="D70:AA70"/>
    <mergeCell ref="AB70:AG70"/>
    <mergeCell ref="AH70:AL70"/>
    <mergeCell ref="AM70:AQ70"/>
    <mergeCell ref="A71:C71"/>
    <mergeCell ref="D71:AA71"/>
    <mergeCell ref="AB71:AG71"/>
    <mergeCell ref="AH71:AL71"/>
    <mergeCell ref="AM71:AQ71"/>
    <mergeCell ref="A68:C68"/>
    <mergeCell ref="D68:AA68"/>
    <mergeCell ref="AB68:AG68"/>
    <mergeCell ref="AH68:AL68"/>
    <mergeCell ref="AM68:AQ68"/>
    <mergeCell ref="A69:C69"/>
    <mergeCell ref="D69:AA69"/>
    <mergeCell ref="A64:AZ64"/>
    <mergeCell ref="A65:AW65"/>
    <mergeCell ref="A66:C67"/>
    <mergeCell ref="D66:AA67"/>
    <mergeCell ref="AB66:AG67"/>
    <mergeCell ref="AH66:AL67"/>
    <mergeCell ref="AM66:AQ67"/>
    <mergeCell ref="AR66:AT66"/>
    <mergeCell ref="AU66:AW66"/>
    <mergeCell ref="AX60:AZ60"/>
    <mergeCell ref="A61:C61"/>
    <mergeCell ref="D61:AB61"/>
    <mergeCell ref="AC61:AG61"/>
    <mergeCell ref="AH61:AM61"/>
    <mergeCell ref="AN61:AQ61"/>
    <mergeCell ref="AX61:AZ61"/>
    <mergeCell ref="D59:AB59"/>
    <mergeCell ref="AC59:AG59"/>
    <mergeCell ref="AH59:AM59"/>
    <mergeCell ref="AN59:AQ59"/>
    <mergeCell ref="A60:C60"/>
    <mergeCell ref="D60:AB60"/>
    <mergeCell ref="AC60:AG60"/>
    <mergeCell ref="AH60:AM60"/>
    <mergeCell ref="AN60:AQ60"/>
    <mergeCell ref="D57:AB57"/>
    <mergeCell ref="AC57:AG57"/>
    <mergeCell ref="AH57:AM57"/>
    <mergeCell ref="AN57:AQ57"/>
    <mergeCell ref="D58:AB58"/>
    <mergeCell ref="AC58:AG58"/>
    <mergeCell ref="AH58:AM58"/>
    <mergeCell ref="AN58:AQ58"/>
    <mergeCell ref="A55:C55"/>
    <mergeCell ref="D55:AB55"/>
    <mergeCell ref="AC55:AG55"/>
    <mergeCell ref="AH55:AM55"/>
    <mergeCell ref="AN55:AQ55"/>
    <mergeCell ref="D56:AB56"/>
    <mergeCell ref="AC56:AG56"/>
    <mergeCell ref="AH56:AM56"/>
    <mergeCell ref="AN56:AQ56"/>
    <mergeCell ref="A53:C53"/>
    <mergeCell ref="D53:AB53"/>
    <mergeCell ref="AC53:AG53"/>
    <mergeCell ref="AH53:AM53"/>
    <mergeCell ref="AN53:AQ53"/>
    <mergeCell ref="A54:C54"/>
    <mergeCell ref="D54:AB54"/>
    <mergeCell ref="AC54:AG54"/>
    <mergeCell ref="AH54:AM54"/>
    <mergeCell ref="AN54:AQ54"/>
    <mergeCell ref="A51:C51"/>
    <mergeCell ref="D51:AB51"/>
    <mergeCell ref="AC51:AG51"/>
    <mergeCell ref="AH51:AM51"/>
    <mergeCell ref="AN51:AQ51"/>
    <mergeCell ref="A52:C52"/>
    <mergeCell ref="D52:AB52"/>
    <mergeCell ref="AC52:AG52"/>
    <mergeCell ref="AH52:AM52"/>
    <mergeCell ref="AN52:AQ52"/>
    <mergeCell ref="A49:C49"/>
    <mergeCell ref="D49:AB49"/>
    <mergeCell ref="AC49:AG49"/>
    <mergeCell ref="AH49:AM49"/>
    <mergeCell ref="AN49:AQ49"/>
    <mergeCell ref="A50:C50"/>
    <mergeCell ref="D50:AB50"/>
    <mergeCell ref="AC50:AG50"/>
    <mergeCell ref="AH50:AM50"/>
    <mergeCell ref="AN50:AQ50"/>
    <mergeCell ref="A47:C47"/>
    <mergeCell ref="D47:AB47"/>
    <mergeCell ref="AC47:AG47"/>
    <mergeCell ref="AH47:AM47"/>
    <mergeCell ref="AN47:AQ47"/>
    <mergeCell ref="A48:C48"/>
    <mergeCell ref="D48:AB48"/>
    <mergeCell ref="AC48:AG48"/>
    <mergeCell ref="AH48:AM48"/>
    <mergeCell ref="AN48:AQ48"/>
    <mergeCell ref="A45:C45"/>
    <mergeCell ref="D45:AB45"/>
    <mergeCell ref="AC45:AG45"/>
    <mergeCell ref="AH45:AM45"/>
    <mergeCell ref="AN45:AQ45"/>
    <mergeCell ref="A46:C46"/>
    <mergeCell ref="D46:AB46"/>
    <mergeCell ref="A43:C44"/>
    <mergeCell ref="D43:AB44"/>
    <mergeCell ref="AC43:AQ43"/>
    <mergeCell ref="AR43:AT43"/>
    <mergeCell ref="AU43:AW43"/>
    <mergeCell ref="AC44:AG44"/>
    <mergeCell ref="AH44:AM44"/>
    <mergeCell ref="AN44:AQ44"/>
    <mergeCell ref="A38:F38"/>
    <mergeCell ref="G38:AZ38"/>
    <mergeCell ref="A39:F39"/>
    <mergeCell ref="G39:AZ39"/>
    <mergeCell ref="A41:AW41"/>
    <mergeCell ref="A42:AW42"/>
    <mergeCell ref="A35:F35"/>
    <mergeCell ref="G35:AZ35"/>
    <mergeCell ref="A36:F36"/>
    <mergeCell ref="G36:AZ36"/>
    <mergeCell ref="A37:F37"/>
    <mergeCell ref="G37:AZ37"/>
    <mergeCell ref="A32:F32"/>
    <mergeCell ref="G32:AZ32"/>
    <mergeCell ref="A33:F33"/>
    <mergeCell ref="G33:AZ33"/>
    <mergeCell ref="A34:F34"/>
    <mergeCell ref="G34:AZ34"/>
    <mergeCell ref="A31:F31"/>
    <mergeCell ref="G31:AZ31"/>
    <mergeCell ref="A22:F22"/>
    <mergeCell ref="G22:AZ22"/>
    <mergeCell ref="A24:AZ24"/>
    <mergeCell ref="A25:AZ25"/>
    <mergeCell ref="A27:AZ27"/>
    <mergeCell ref="A28:F28"/>
    <mergeCell ref="G28:AZ28"/>
    <mergeCell ref="AX14:AY14"/>
    <mergeCell ref="AX15:AY15"/>
    <mergeCell ref="B14:L14"/>
    <mergeCell ref="N14:Y14"/>
    <mergeCell ref="AA14:AI14"/>
    <mergeCell ref="A29:F29"/>
    <mergeCell ref="G29:AZ29"/>
    <mergeCell ref="A30:F30"/>
    <mergeCell ref="G30:AZ30"/>
    <mergeCell ref="A18:AZ18"/>
    <mergeCell ref="A19:F19"/>
    <mergeCell ref="G19:AZ19"/>
    <mergeCell ref="A20:F20"/>
    <mergeCell ref="G20:AZ20"/>
    <mergeCell ref="A21:F21"/>
    <mergeCell ref="G21:AZ21"/>
    <mergeCell ref="D16:J16"/>
    <mergeCell ref="L16:AB16"/>
    <mergeCell ref="AC16:AZ16"/>
    <mergeCell ref="C12:K12"/>
    <mergeCell ref="AO4:AZ4"/>
    <mergeCell ref="A7:AZ7"/>
    <mergeCell ref="A8:AZ8"/>
    <mergeCell ref="C10:K10"/>
    <mergeCell ref="A12:A13"/>
    <mergeCell ref="AX12:AY12"/>
    <mergeCell ref="AX13:AY13"/>
    <mergeCell ref="N12:AU12"/>
    <mergeCell ref="N13:AW13"/>
    <mergeCell ref="B13:K13"/>
    <mergeCell ref="J1:M1"/>
    <mergeCell ref="AO1:AZ1"/>
    <mergeCell ref="A2:M2"/>
    <mergeCell ref="AO2:AZ2"/>
    <mergeCell ref="A3:M3"/>
    <mergeCell ref="AO3:AZ3"/>
    <mergeCell ref="A10:A11"/>
    <mergeCell ref="AX10:AY10"/>
    <mergeCell ref="AX11:AY11"/>
    <mergeCell ref="N10:AT10"/>
    <mergeCell ref="N11:AU11"/>
    <mergeCell ref="B11:K11"/>
  </mergeCells>
  <conditionalFormatting sqref="D60:D62">
    <cfRule type="cellIs" dxfId="88" priority="30" stopIfTrue="1" operator="equal">
      <formula>$D46</formula>
    </cfRule>
  </conditionalFormatting>
  <conditionalFormatting sqref="D61:D62">
    <cfRule type="cellIs" dxfId="87" priority="29" stopIfTrue="1" operator="equal">
      <formula>$D48</formula>
    </cfRule>
  </conditionalFormatting>
  <conditionalFormatting sqref="A85">
    <cfRule type="cellIs" dxfId="86" priority="28" stopIfTrue="1" operator="equal">
      <formula>$C84</formula>
    </cfRule>
  </conditionalFormatting>
  <conditionalFormatting sqref="A89">
    <cfRule type="cellIs" dxfId="85" priority="27" stopIfTrue="1" operator="equal">
      <formula>$C88</formula>
    </cfRule>
  </conditionalFormatting>
  <conditionalFormatting sqref="A93">
    <cfRule type="cellIs" dxfId="84" priority="26" stopIfTrue="1" operator="equal">
      <formula>$C92</formula>
    </cfRule>
  </conditionalFormatting>
  <conditionalFormatting sqref="A96">
    <cfRule type="cellIs" dxfId="83" priority="25" stopIfTrue="1" operator="equal">
      <formula>$C95</formula>
    </cfRule>
  </conditionalFormatting>
  <conditionalFormatting sqref="A102 A107 A112 A121 A140 A158 A236 A239 A242">
    <cfRule type="cellIs" dxfId="82" priority="24" stopIfTrue="1" operator="equal">
      <formula>#REF!</formula>
    </cfRule>
  </conditionalFormatting>
  <conditionalFormatting sqref="A115">
    <cfRule type="cellIs" dxfId="81" priority="23" stopIfTrue="1" operator="equal">
      <formula>$C114</formula>
    </cfRule>
  </conditionalFormatting>
  <conditionalFormatting sqref="A126">
    <cfRule type="cellIs" dxfId="80" priority="22" stopIfTrue="1" operator="equal">
      <formula>$C125</formula>
    </cfRule>
  </conditionalFormatting>
  <conditionalFormatting sqref="A131">
    <cfRule type="cellIs" dxfId="79" priority="21" stopIfTrue="1" operator="equal">
      <formula>$C130</formula>
    </cfRule>
  </conditionalFormatting>
  <conditionalFormatting sqref="A134">
    <cfRule type="cellIs" dxfId="78" priority="20" stopIfTrue="1" operator="equal">
      <formula>$C133</formula>
    </cfRule>
  </conditionalFormatting>
  <conditionalFormatting sqref="A145">
    <cfRule type="cellIs" dxfId="77" priority="18" stopIfTrue="1" operator="equal">
      <formula>$C144</formula>
    </cfRule>
  </conditionalFormatting>
  <conditionalFormatting sqref="A150">
    <cfRule type="cellIs" dxfId="76" priority="17" stopIfTrue="1" operator="equal">
      <formula>$C149</formula>
    </cfRule>
  </conditionalFormatting>
  <conditionalFormatting sqref="A153">
    <cfRule type="cellIs" dxfId="75" priority="16" stopIfTrue="1" operator="equal">
      <formula>$C152</formula>
    </cfRule>
  </conditionalFormatting>
  <conditionalFormatting sqref="A162">
    <cfRule type="cellIs" dxfId="74" priority="15" stopIfTrue="1" operator="equal">
      <formula>$C161</formula>
    </cfRule>
  </conditionalFormatting>
  <conditionalFormatting sqref="A166">
    <cfRule type="cellIs" dxfId="73" priority="14" stopIfTrue="1" operator="equal">
      <formula>$C165</formula>
    </cfRule>
  </conditionalFormatting>
  <conditionalFormatting sqref="A169">
    <cfRule type="cellIs" dxfId="72" priority="13" stopIfTrue="1" operator="equal">
      <formula>$C168</formula>
    </cfRule>
  </conditionalFormatting>
  <conditionalFormatting sqref="A175">
    <cfRule type="cellIs" dxfId="71" priority="12" stopIfTrue="1" operator="equal">
      <formula>$C174</formula>
    </cfRule>
  </conditionalFormatting>
  <conditionalFormatting sqref="A180">
    <cfRule type="cellIs" dxfId="70" priority="11" stopIfTrue="1" operator="equal">
      <formula>$C179</formula>
    </cfRule>
  </conditionalFormatting>
  <conditionalFormatting sqref="A185">
    <cfRule type="cellIs" dxfId="69" priority="10" stopIfTrue="1" operator="equal">
      <formula>$C184</formula>
    </cfRule>
  </conditionalFormatting>
  <conditionalFormatting sqref="A188">
    <cfRule type="cellIs" dxfId="68" priority="9" stopIfTrue="1" operator="equal">
      <formula>$C187</formula>
    </cfRule>
  </conditionalFormatting>
  <conditionalFormatting sqref="A193">
    <cfRule type="cellIs" dxfId="67" priority="8" stopIfTrue="1" operator="equal">
      <formula>$C192</formula>
    </cfRule>
  </conditionalFormatting>
  <conditionalFormatting sqref="A197">
    <cfRule type="cellIs" dxfId="66" priority="7" stopIfTrue="1" operator="equal">
      <formula>$C196</formula>
    </cfRule>
  </conditionalFormatting>
  <conditionalFormatting sqref="A201">
    <cfRule type="cellIs" dxfId="65" priority="6" stopIfTrue="1" operator="equal">
      <formula>$C200</formula>
    </cfRule>
  </conditionalFormatting>
  <conditionalFormatting sqref="A204">
    <cfRule type="cellIs" dxfId="64" priority="5" stopIfTrue="1" operator="equal">
      <formula>$C203</formula>
    </cfRule>
  </conditionalFormatting>
  <conditionalFormatting sqref="A213">
    <cfRule type="cellIs" dxfId="63" priority="4" stopIfTrue="1" operator="equal">
      <formula>$C211</formula>
    </cfRule>
  </conditionalFormatting>
  <conditionalFormatting sqref="A221">
    <cfRule type="cellIs" dxfId="62" priority="3" stopIfTrue="1" operator="equal">
      <formula>$C218</formula>
    </cfRule>
  </conditionalFormatting>
  <conditionalFormatting sqref="A229">
    <cfRule type="cellIs" dxfId="61" priority="2" stopIfTrue="1" operator="equal">
      <formula>$C226</formula>
    </cfRule>
  </conditionalFormatting>
  <conditionalFormatting sqref="A245">
    <cfRule type="cellIs" dxfId="60" priority="1" stopIfTrue="1" operator="equal">
      <formula>$C244</formula>
    </cfRule>
  </conditionalFormatting>
  <pageMargins left="0.31496062992125984" right="0.31496062992125984" top="0.39370078740157483" bottom="0.19685039370078741" header="0" footer="0"/>
  <pageSetup paperSize="9" scale="5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L259"/>
  <sheetViews>
    <sheetView view="pageBreakPreview" topLeftCell="A66" zoomScale="75" zoomScaleNormal="75" zoomScaleSheetLayoutView="75" workbookViewId="0">
      <selection activeCell="AC57" sqref="AC57:AG57"/>
    </sheetView>
  </sheetViews>
  <sheetFormatPr defaultRowHeight="12.75"/>
  <cols>
    <col min="1" max="32" width="2.85546875" style="1" customWidth="1"/>
    <col min="33" max="33" width="3.7109375" style="1" customWidth="1"/>
    <col min="34" max="40" width="2.85546875" style="1" customWidth="1"/>
    <col min="41" max="42" width="2.85546875" style="20" customWidth="1"/>
    <col min="43" max="43" width="8" style="20" customWidth="1"/>
    <col min="44" max="45" width="17.7109375" style="20" customWidth="1"/>
    <col min="46" max="46" width="16.85546875" style="50" customWidth="1"/>
    <col min="47" max="47" width="19" style="20" customWidth="1"/>
    <col min="48" max="48" width="15" style="1" customWidth="1"/>
    <col min="49" max="49" width="16.42578125" style="1" customWidth="1"/>
    <col min="50" max="50" width="14.140625" style="1" customWidth="1"/>
    <col min="51" max="51" width="14.85546875" style="1" customWidth="1"/>
    <col min="52" max="52" width="15.42578125" style="1" customWidth="1"/>
    <col min="53" max="62" width="3" style="1" customWidth="1"/>
    <col min="63" max="63" width="4.5703125" style="1" customWidth="1"/>
    <col min="64" max="64" width="5.28515625" style="1" hidden="1" customWidth="1"/>
    <col min="65" max="16384" width="9.140625" style="1"/>
  </cols>
  <sheetData>
    <row r="1" spans="1:52" ht="44.25" customHeight="1">
      <c r="A1" s="41"/>
      <c r="B1" s="41"/>
      <c r="C1" s="41"/>
      <c r="D1" s="41"/>
      <c r="E1" s="41"/>
      <c r="F1" s="41"/>
      <c r="G1" s="41"/>
      <c r="H1" s="41"/>
      <c r="I1" s="41"/>
      <c r="J1" s="186"/>
      <c r="K1" s="186"/>
      <c r="L1" s="186"/>
      <c r="M1" s="186"/>
      <c r="AO1" s="187" t="s">
        <v>287</v>
      </c>
      <c r="AP1" s="187"/>
      <c r="AQ1" s="187"/>
      <c r="AR1" s="187"/>
      <c r="AS1" s="187"/>
      <c r="AT1" s="187"/>
      <c r="AU1" s="187"/>
      <c r="AV1" s="187"/>
      <c r="AW1" s="187"/>
      <c r="AX1" s="187"/>
      <c r="AY1" s="187"/>
      <c r="AZ1" s="187"/>
    </row>
    <row r="2" spans="1:52" ht="15.75">
      <c r="A2" s="188"/>
      <c r="B2" s="188"/>
      <c r="C2" s="188"/>
      <c r="D2" s="188"/>
      <c r="E2" s="188"/>
      <c r="F2" s="188"/>
      <c r="G2" s="188"/>
      <c r="H2" s="188"/>
      <c r="I2" s="188"/>
      <c r="J2" s="188"/>
      <c r="K2" s="188"/>
      <c r="L2" s="188"/>
      <c r="M2" s="188"/>
      <c r="AO2" s="189"/>
      <c r="AP2" s="189"/>
      <c r="AQ2" s="189"/>
      <c r="AR2" s="189"/>
      <c r="AS2" s="189"/>
      <c r="AT2" s="189"/>
      <c r="AU2" s="189"/>
      <c r="AV2" s="189"/>
      <c r="AW2" s="189"/>
      <c r="AX2" s="189"/>
      <c r="AY2" s="189"/>
      <c r="AZ2" s="189"/>
    </row>
    <row r="3" spans="1:52" ht="7.5" customHeight="1">
      <c r="A3" s="188"/>
      <c r="B3" s="188"/>
      <c r="C3" s="188"/>
      <c r="D3" s="188"/>
      <c r="E3" s="188"/>
      <c r="F3" s="188"/>
      <c r="G3" s="188"/>
      <c r="H3" s="188"/>
      <c r="I3" s="188"/>
      <c r="J3" s="188"/>
      <c r="K3" s="188"/>
      <c r="L3" s="188"/>
      <c r="M3" s="188"/>
      <c r="AO3" s="190"/>
      <c r="AP3" s="190"/>
      <c r="AQ3" s="190"/>
      <c r="AR3" s="190"/>
      <c r="AS3" s="190"/>
      <c r="AT3" s="190"/>
      <c r="AU3" s="190"/>
      <c r="AV3" s="190"/>
      <c r="AW3" s="190"/>
      <c r="AX3" s="190"/>
      <c r="AY3" s="190"/>
      <c r="AZ3" s="190"/>
    </row>
    <row r="4" spans="1:52" ht="25.5" customHeight="1">
      <c r="AO4" s="198"/>
      <c r="AP4" s="198"/>
      <c r="AQ4" s="198"/>
      <c r="AR4" s="198"/>
      <c r="AS4" s="198"/>
      <c r="AT4" s="198"/>
      <c r="AU4" s="198"/>
      <c r="AV4" s="198"/>
      <c r="AW4" s="198"/>
      <c r="AX4" s="198"/>
      <c r="AY4" s="198"/>
      <c r="AZ4" s="198"/>
    </row>
    <row r="5" spans="1:52" ht="11.25" customHeight="1"/>
    <row r="6" spans="1:52" hidden="1"/>
    <row r="7" spans="1:52" ht="15.75" customHeight="1">
      <c r="A7" s="199" t="s">
        <v>288</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row>
    <row r="8" spans="1:52" ht="15.75" customHeight="1">
      <c r="A8" s="199" t="s">
        <v>305</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row>
    <row r="9" spans="1:52" ht="6" customHeight="1">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22"/>
      <c r="AP9" s="22"/>
      <c r="AQ9" s="22"/>
      <c r="AR9" s="22"/>
      <c r="AS9" s="22"/>
      <c r="AT9" s="22"/>
      <c r="AU9" s="22"/>
      <c r="AV9" s="140"/>
      <c r="AW9" s="140"/>
      <c r="AX9" s="140"/>
      <c r="AY9" s="140"/>
      <c r="AZ9" s="140"/>
    </row>
    <row r="10" spans="1:52" ht="18.75" customHeight="1">
      <c r="A10" s="366">
        <v>1</v>
      </c>
      <c r="B10" s="366"/>
      <c r="C10" s="367" t="s">
        <v>40</v>
      </c>
      <c r="D10" s="368"/>
      <c r="E10" s="368"/>
      <c r="F10" s="368"/>
      <c r="G10" s="368"/>
      <c r="H10" s="368"/>
      <c r="I10" s="368"/>
      <c r="J10" s="368"/>
      <c r="K10" s="368"/>
      <c r="L10" s="372" t="s">
        <v>41</v>
      </c>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row>
    <row r="11" spans="1:52" ht="27" customHeight="1">
      <c r="A11" s="217" t="s">
        <v>44</v>
      </c>
      <c r="B11" s="217"/>
      <c r="C11" s="217"/>
      <c r="D11" s="217"/>
      <c r="E11" s="217"/>
      <c r="F11" s="217"/>
      <c r="G11" s="217"/>
      <c r="H11" s="217"/>
      <c r="I11" s="217"/>
      <c r="J11" s="217"/>
      <c r="K11" s="217"/>
      <c r="L11" s="217" t="s">
        <v>0</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row>
    <row r="12" spans="1:52" ht="20.25" customHeight="1">
      <c r="A12" s="366" t="s">
        <v>5</v>
      </c>
      <c r="B12" s="366"/>
      <c r="C12" s="367" t="s">
        <v>43</v>
      </c>
      <c r="D12" s="368"/>
      <c r="E12" s="368"/>
      <c r="F12" s="368"/>
      <c r="G12" s="368"/>
      <c r="H12" s="368"/>
      <c r="I12" s="368"/>
      <c r="J12" s="368"/>
      <c r="K12" s="368"/>
      <c r="L12" s="372" t="s">
        <v>45</v>
      </c>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row>
    <row r="13" spans="1:52" ht="24" customHeight="1">
      <c r="A13" s="217" t="s">
        <v>44</v>
      </c>
      <c r="B13" s="217"/>
      <c r="C13" s="217"/>
      <c r="D13" s="217"/>
      <c r="E13" s="217"/>
      <c r="F13" s="217"/>
      <c r="G13" s="217"/>
      <c r="H13" s="217"/>
      <c r="I13" s="217"/>
      <c r="J13" s="217"/>
      <c r="K13" s="217"/>
      <c r="L13" s="217" t="s">
        <v>1</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row>
    <row r="14" spans="1:52" ht="37.5" customHeight="1">
      <c r="A14" s="366">
        <v>3</v>
      </c>
      <c r="B14" s="366"/>
      <c r="C14" s="367">
        <v>1216030</v>
      </c>
      <c r="D14" s="368"/>
      <c r="E14" s="368"/>
      <c r="F14" s="368"/>
      <c r="G14" s="368"/>
      <c r="H14" s="368"/>
      <c r="I14" s="368"/>
      <c r="J14" s="368"/>
      <c r="K14" s="368"/>
      <c r="L14" s="369" t="s">
        <v>60</v>
      </c>
      <c r="M14" s="370"/>
      <c r="N14" s="370"/>
      <c r="O14" s="370"/>
      <c r="P14" s="370"/>
      <c r="Q14" s="370"/>
      <c r="R14" s="370"/>
      <c r="S14" s="370"/>
      <c r="T14" s="370"/>
      <c r="U14" s="370"/>
      <c r="V14" s="370"/>
      <c r="W14" s="370"/>
      <c r="X14" s="370"/>
      <c r="Y14" s="370"/>
      <c r="Z14" s="370"/>
      <c r="AA14" s="370"/>
      <c r="AB14" s="370"/>
      <c r="AC14" s="371" t="s">
        <v>59</v>
      </c>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row>
    <row r="15" spans="1:52" ht="6.75" customHeight="1">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44"/>
      <c r="AP15" s="144"/>
      <c r="AQ15" s="144"/>
      <c r="AR15" s="144"/>
      <c r="AS15" s="144"/>
      <c r="AT15" s="144"/>
      <c r="AU15" s="144"/>
      <c r="AV15" s="139"/>
      <c r="AW15" s="139"/>
      <c r="AX15" s="139"/>
      <c r="AY15" s="139"/>
      <c r="AZ15" s="139"/>
    </row>
    <row r="16" spans="1:52" ht="20.100000000000001" customHeight="1">
      <c r="A16" s="139"/>
      <c r="B16" s="139"/>
      <c r="C16" s="139"/>
      <c r="D16" s="216" t="s">
        <v>30</v>
      </c>
      <c r="E16" s="216"/>
      <c r="F16" s="216"/>
      <c r="G16" s="216"/>
      <c r="H16" s="216"/>
      <c r="I16" s="216"/>
      <c r="J16" s="216"/>
      <c r="K16" s="139"/>
      <c r="L16" s="217" t="s">
        <v>19</v>
      </c>
      <c r="M16" s="217"/>
      <c r="N16" s="217"/>
      <c r="O16" s="217"/>
      <c r="P16" s="217"/>
      <c r="Q16" s="217"/>
      <c r="R16" s="217"/>
      <c r="S16" s="217"/>
      <c r="T16" s="217"/>
      <c r="U16" s="217"/>
      <c r="V16" s="217"/>
      <c r="W16" s="217"/>
      <c r="X16" s="217"/>
      <c r="Y16" s="217"/>
      <c r="Z16" s="217"/>
      <c r="AA16" s="217"/>
      <c r="AB16" s="217"/>
      <c r="AC16" s="217" t="s">
        <v>2</v>
      </c>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row>
    <row r="17" spans="1:64" ht="6.75" customHeight="1">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44"/>
      <c r="AP17" s="144"/>
      <c r="AQ17" s="144"/>
      <c r="AR17" s="144"/>
      <c r="AS17" s="144"/>
      <c r="AT17" s="144"/>
      <c r="AU17" s="144"/>
      <c r="AV17" s="139"/>
      <c r="AW17" s="139"/>
      <c r="AX17" s="139"/>
      <c r="AY17" s="139"/>
      <c r="AZ17" s="139"/>
    </row>
    <row r="18" spans="1:64" ht="24" customHeight="1">
      <c r="A18" s="209" t="s">
        <v>301</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row>
    <row r="19" spans="1:64" ht="27.75" customHeight="1">
      <c r="A19" s="210" t="s">
        <v>23</v>
      </c>
      <c r="B19" s="210"/>
      <c r="C19" s="210"/>
      <c r="D19" s="210"/>
      <c r="E19" s="210"/>
      <c r="F19" s="210"/>
      <c r="G19" s="205" t="s">
        <v>32</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row>
    <row r="20" spans="1:64" ht="15.75" hidden="1">
      <c r="A20" s="204">
        <v>1</v>
      </c>
      <c r="B20" s="204"/>
      <c r="C20" s="204"/>
      <c r="D20" s="204"/>
      <c r="E20" s="204"/>
      <c r="F20" s="204"/>
      <c r="G20" s="211">
        <v>2</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1:64" ht="10.5" hidden="1" customHeight="1">
      <c r="A21" s="213" t="s">
        <v>28</v>
      </c>
      <c r="B21" s="213"/>
      <c r="C21" s="213"/>
      <c r="D21" s="213"/>
      <c r="E21" s="213"/>
      <c r="F21" s="213"/>
      <c r="G21" s="214" t="s">
        <v>8</v>
      </c>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L21" s="1" t="s">
        <v>39</v>
      </c>
    </row>
    <row r="22" spans="1:64" ht="34.5" customHeight="1">
      <c r="A22" s="213">
        <v>1</v>
      </c>
      <c r="B22" s="213"/>
      <c r="C22" s="213"/>
      <c r="D22" s="213"/>
      <c r="E22" s="213"/>
      <c r="F22" s="213"/>
      <c r="G22" s="219" t="s">
        <v>61</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L22" s="1" t="s">
        <v>38</v>
      </c>
    </row>
    <row r="23" spans="1:64"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24"/>
      <c r="AP23" s="24"/>
      <c r="AQ23" s="24"/>
      <c r="AR23" s="24"/>
      <c r="AS23" s="24"/>
      <c r="AT23" s="51"/>
      <c r="AU23" s="24"/>
      <c r="AV23" s="10"/>
      <c r="AW23" s="10"/>
      <c r="AX23" s="10"/>
      <c r="AY23" s="10"/>
      <c r="AZ23" s="10"/>
    </row>
    <row r="24" spans="1:64" ht="15.95" customHeight="1">
      <c r="A24" s="209" t="s">
        <v>302</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row>
    <row r="25" spans="1:64" ht="15.95" customHeight="1">
      <c r="A25" s="221" t="s">
        <v>62</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64" ht="12.75" customHeight="1">
      <c r="A26" s="134"/>
      <c r="B26" s="134"/>
      <c r="C26" s="134"/>
      <c r="D26" s="134"/>
      <c r="E26" s="134"/>
      <c r="F26" s="134"/>
      <c r="G26" s="134"/>
      <c r="H26" s="134"/>
      <c r="I26" s="134"/>
      <c r="J26" s="134"/>
      <c r="K26" s="134"/>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25"/>
      <c r="AP26" s="25"/>
      <c r="AQ26" s="25"/>
      <c r="AR26" s="25"/>
      <c r="AS26" s="25"/>
      <c r="AT26" s="52"/>
      <c r="AU26" s="25"/>
      <c r="AV26" s="9"/>
      <c r="AW26" s="9"/>
      <c r="AX26" s="9"/>
      <c r="AY26" s="9"/>
      <c r="AZ26" s="9"/>
    </row>
    <row r="27" spans="1:64" ht="15.75" customHeight="1">
      <c r="A27" s="209" t="s">
        <v>31</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row>
    <row r="28" spans="1:64" ht="27.75" customHeight="1">
      <c r="A28" s="204" t="s">
        <v>23</v>
      </c>
      <c r="B28" s="204"/>
      <c r="C28" s="204"/>
      <c r="D28" s="204"/>
      <c r="E28" s="204"/>
      <c r="F28" s="204"/>
      <c r="G28" s="205" t="s">
        <v>20</v>
      </c>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row>
    <row r="29" spans="1:64" ht="15.75" hidden="1">
      <c r="A29" s="204">
        <v>1</v>
      </c>
      <c r="B29" s="204"/>
      <c r="C29" s="204"/>
      <c r="D29" s="204"/>
      <c r="E29" s="204"/>
      <c r="F29" s="204"/>
      <c r="G29" s="205">
        <v>2</v>
      </c>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row>
    <row r="30" spans="1:64" ht="10.5" hidden="1" customHeight="1">
      <c r="A30" s="204" t="s">
        <v>7</v>
      </c>
      <c r="B30" s="204"/>
      <c r="C30" s="204"/>
      <c r="D30" s="204"/>
      <c r="E30" s="204"/>
      <c r="F30" s="204"/>
      <c r="G30" s="207" t="s">
        <v>8</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L30" s="1" t="s">
        <v>12</v>
      </c>
    </row>
    <row r="31" spans="1:64" ht="17.25" customHeight="1">
      <c r="A31" s="205">
        <v>1</v>
      </c>
      <c r="B31" s="206"/>
      <c r="C31" s="206"/>
      <c r="D31" s="206"/>
      <c r="E31" s="206"/>
      <c r="F31" s="218"/>
      <c r="G31" s="207" t="s">
        <v>63</v>
      </c>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row>
    <row r="32" spans="1:64" ht="39" customHeight="1">
      <c r="A32" s="205">
        <v>2</v>
      </c>
      <c r="B32" s="206"/>
      <c r="C32" s="206"/>
      <c r="D32" s="206"/>
      <c r="E32" s="206"/>
      <c r="F32" s="218"/>
      <c r="G32" s="207" t="s">
        <v>300</v>
      </c>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row>
    <row r="33" spans="1:64" ht="15.75">
      <c r="A33" s="205">
        <v>3</v>
      </c>
      <c r="B33" s="206"/>
      <c r="C33" s="206"/>
      <c r="D33" s="206"/>
      <c r="E33" s="206"/>
      <c r="F33" s="218"/>
      <c r="G33" s="207" t="s">
        <v>64</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row>
    <row r="34" spans="1:64" ht="21" customHeight="1">
      <c r="A34" s="205">
        <v>4</v>
      </c>
      <c r="B34" s="206"/>
      <c r="C34" s="206"/>
      <c r="D34" s="206"/>
      <c r="E34" s="206"/>
      <c r="F34" s="218"/>
      <c r="G34" s="207" t="s">
        <v>65</v>
      </c>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row>
    <row r="35" spans="1:64" ht="16.5" customHeight="1">
      <c r="A35" s="205">
        <v>5</v>
      </c>
      <c r="B35" s="206"/>
      <c r="C35" s="206"/>
      <c r="D35" s="206"/>
      <c r="E35" s="206"/>
      <c r="F35" s="218"/>
      <c r="G35" s="207" t="s">
        <v>66</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row>
    <row r="36" spans="1:64" ht="19.5" customHeight="1">
      <c r="A36" s="205">
        <v>6</v>
      </c>
      <c r="B36" s="206"/>
      <c r="C36" s="206"/>
      <c r="D36" s="206"/>
      <c r="E36" s="206"/>
      <c r="F36" s="218"/>
      <c r="G36" s="207" t="s">
        <v>67</v>
      </c>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row>
    <row r="37" spans="1:64" ht="15.75">
      <c r="A37" s="205">
        <v>7</v>
      </c>
      <c r="B37" s="206"/>
      <c r="C37" s="206"/>
      <c r="D37" s="206"/>
      <c r="E37" s="206"/>
      <c r="F37" s="218"/>
      <c r="G37" s="207" t="s">
        <v>68</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row>
    <row r="38" spans="1:64" ht="15.75">
      <c r="A38" s="205">
        <v>8</v>
      </c>
      <c r="B38" s="206"/>
      <c r="C38" s="206"/>
      <c r="D38" s="206"/>
      <c r="E38" s="206"/>
      <c r="F38" s="218"/>
      <c r="G38" s="207" t="s">
        <v>69</v>
      </c>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row>
    <row r="39" spans="1:64" ht="20.25" customHeight="1">
      <c r="A39" s="205">
        <v>9</v>
      </c>
      <c r="B39" s="206"/>
      <c r="C39" s="206"/>
      <c r="D39" s="206"/>
      <c r="E39" s="206"/>
      <c r="F39" s="218"/>
      <c r="G39" s="219" t="s">
        <v>306</v>
      </c>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L39" s="1" t="s">
        <v>13</v>
      </c>
    </row>
    <row r="40" spans="1:64">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26"/>
      <c r="AP40" s="26"/>
      <c r="AQ40" s="26"/>
      <c r="AR40" s="26"/>
      <c r="AS40" s="26"/>
      <c r="AT40" s="53"/>
      <c r="AU40" s="26"/>
      <c r="AV40" s="3"/>
      <c r="AW40" s="3"/>
      <c r="AX40" s="3"/>
      <c r="AY40" s="3"/>
      <c r="AZ40" s="3"/>
    </row>
    <row r="41" spans="1:64" ht="15.75" customHeight="1">
      <c r="A41" s="209" t="s">
        <v>33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11"/>
      <c r="AY41" s="11"/>
      <c r="AZ41" s="11"/>
    </row>
    <row r="42" spans="1:64" ht="15" customHeight="1">
      <c r="A42" s="226" t="s">
        <v>42</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16"/>
      <c r="AY42" s="16"/>
      <c r="AZ42" s="16"/>
    </row>
    <row r="43" spans="1:64" ht="36" customHeight="1">
      <c r="A43" s="232" t="s">
        <v>23</v>
      </c>
      <c r="B43" s="216"/>
      <c r="C43" s="233"/>
      <c r="D43" s="232" t="s">
        <v>21</v>
      </c>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5"/>
      <c r="AC43" s="232" t="s">
        <v>294</v>
      </c>
      <c r="AD43" s="216"/>
      <c r="AE43" s="216"/>
      <c r="AF43" s="216"/>
      <c r="AG43" s="216"/>
      <c r="AH43" s="216"/>
      <c r="AI43" s="216"/>
      <c r="AJ43" s="216"/>
      <c r="AK43" s="216"/>
      <c r="AL43" s="216"/>
      <c r="AM43" s="216"/>
      <c r="AN43" s="216"/>
      <c r="AO43" s="216"/>
      <c r="AP43" s="216"/>
      <c r="AQ43" s="216"/>
      <c r="AR43" s="222" t="s">
        <v>289</v>
      </c>
      <c r="AS43" s="222"/>
      <c r="AT43" s="222"/>
      <c r="AU43" s="222" t="s">
        <v>290</v>
      </c>
      <c r="AV43" s="222"/>
      <c r="AW43" s="222"/>
      <c r="AX43" s="13"/>
      <c r="AY43" s="13"/>
      <c r="AZ43" s="13"/>
    </row>
    <row r="44" spans="1:64" ht="44.25" customHeight="1">
      <c r="A44" s="223"/>
      <c r="B44" s="224"/>
      <c r="C44" s="225"/>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8"/>
      <c r="AC44" s="223" t="s">
        <v>24</v>
      </c>
      <c r="AD44" s="224"/>
      <c r="AE44" s="224"/>
      <c r="AF44" s="224"/>
      <c r="AG44" s="225"/>
      <c r="AH44" s="223" t="s">
        <v>25</v>
      </c>
      <c r="AI44" s="224"/>
      <c r="AJ44" s="224"/>
      <c r="AK44" s="224"/>
      <c r="AL44" s="224"/>
      <c r="AM44" s="225"/>
      <c r="AN44" s="223" t="s">
        <v>22</v>
      </c>
      <c r="AO44" s="224"/>
      <c r="AP44" s="224"/>
      <c r="AQ44" s="224"/>
      <c r="AR44" s="132" t="s">
        <v>291</v>
      </c>
      <c r="AS44" s="132" t="s">
        <v>292</v>
      </c>
      <c r="AT44" s="132" t="s">
        <v>293</v>
      </c>
      <c r="AU44" s="132" t="s">
        <v>291</v>
      </c>
      <c r="AV44" s="132" t="s">
        <v>292</v>
      </c>
      <c r="AW44" s="132" t="s">
        <v>293</v>
      </c>
      <c r="AX44" s="13"/>
      <c r="AY44" s="13"/>
      <c r="AZ44" s="13"/>
    </row>
    <row r="45" spans="1:64" ht="15.75">
      <c r="A45" s="205">
        <v>1</v>
      </c>
      <c r="B45" s="206"/>
      <c r="C45" s="218"/>
      <c r="D45" s="205">
        <v>2</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c r="AC45" s="205">
        <v>3</v>
      </c>
      <c r="AD45" s="206"/>
      <c r="AE45" s="206"/>
      <c r="AF45" s="206"/>
      <c r="AG45" s="218"/>
      <c r="AH45" s="205">
        <v>4</v>
      </c>
      <c r="AI45" s="206"/>
      <c r="AJ45" s="206"/>
      <c r="AK45" s="206"/>
      <c r="AL45" s="206"/>
      <c r="AM45" s="218"/>
      <c r="AN45" s="205">
        <v>5</v>
      </c>
      <c r="AO45" s="206"/>
      <c r="AP45" s="206"/>
      <c r="AQ45" s="206"/>
      <c r="AR45" s="132">
        <v>6</v>
      </c>
      <c r="AS45" s="132">
        <v>7</v>
      </c>
      <c r="AT45" s="132">
        <v>8</v>
      </c>
      <c r="AU45" s="132">
        <v>9</v>
      </c>
      <c r="AV45" s="132">
        <v>10</v>
      </c>
      <c r="AW45" s="132">
        <v>11</v>
      </c>
      <c r="AX45" s="13"/>
      <c r="AY45" s="13"/>
      <c r="AZ45" s="13"/>
    </row>
    <row r="46" spans="1:64" s="4" customFormat="1" ht="12.75" hidden="1" customHeight="1">
      <c r="A46" s="229" t="s">
        <v>7</v>
      </c>
      <c r="B46" s="230"/>
      <c r="C46" s="231"/>
      <c r="D46" s="229" t="s">
        <v>8</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8"/>
      <c r="AC46" s="42" t="s">
        <v>9</v>
      </c>
      <c r="AD46" s="43"/>
      <c r="AE46" s="43"/>
      <c r="AF46" s="43"/>
      <c r="AG46" s="43"/>
      <c r="AH46" s="43"/>
      <c r="AI46" s="43"/>
      <c r="AJ46" s="44"/>
      <c r="AK46" s="42" t="s">
        <v>10</v>
      </c>
      <c r="AL46" s="43"/>
      <c r="AM46" s="43"/>
      <c r="AN46" s="43"/>
      <c r="AO46" s="43"/>
      <c r="AP46" s="43"/>
      <c r="AQ46" s="43"/>
      <c r="AR46" s="132"/>
      <c r="AS46" s="132"/>
      <c r="AT46" s="132"/>
      <c r="AU46" s="132">
        <f>AQ46-AR46</f>
        <v>0</v>
      </c>
      <c r="AV46" s="132"/>
      <c r="AW46" s="132"/>
      <c r="AX46" s="14"/>
      <c r="AY46" s="15"/>
      <c r="AZ46" s="15"/>
      <c r="BL46" s="4" t="s">
        <v>14</v>
      </c>
    </row>
    <row r="47" spans="1:64" s="4" customFormat="1" ht="33.75" customHeight="1">
      <c r="A47" s="229">
        <v>1</v>
      </c>
      <c r="B47" s="227"/>
      <c r="C47" s="228"/>
      <c r="D47" s="207" t="s">
        <v>70</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8"/>
      <c r="AC47" s="239"/>
      <c r="AD47" s="240"/>
      <c r="AE47" s="240"/>
      <c r="AF47" s="240"/>
      <c r="AG47" s="241"/>
      <c r="AH47" s="242"/>
      <c r="AI47" s="243"/>
      <c r="AJ47" s="243"/>
      <c r="AK47" s="243"/>
      <c r="AL47" s="243"/>
      <c r="AM47" s="244"/>
      <c r="AN47" s="245">
        <f>AC47+AH47</f>
        <v>0</v>
      </c>
      <c r="AO47" s="246"/>
      <c r="AP47" s="246"/>
      <c r="AQ47" s="246"/>
      <c r="AR47" s="132"/>
      <c r="AS47" s="132"/>
      <c r="AT47" s="60">
        <f>AR47+AS47</f>
        <v>0</v>
      </c>
      <c r="AU47" s="85">
        <f>AR47-AC47</f>
        <v>0</v>
      </c>
      <c r="AV47" s="60">
        <f>AS47-AH47</f>
        <v>0</v>
      </c>
      <c r="AW47" s="60">
        <f>AU47+AV47</f>
        <v>0</v>
      </c>
      <c r="AX47" s="14"/>
      <c r="AY47" s="15"/>
      <c r="AZ47" s="15"/>
    </row>
    <row r="48" spans="1:64" s="4" customFormat="1" ht="84" customHeight="1">
      <c r="A48" s="229">
        <v>2</v>
      </c>
      <c r="B48" s="227"/>
      <c r="C48" s="228"/>
      <c r="D48" s="207" t="s">
        <v>307</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8"/>
      <c r="AC48" s="247">
        <f>2638382+276716</f>
        <v>2915098</v>
      </c>
      <c r="AD48" s="247"/>
      <c r="AE48" s="247"/>
      <c r="AF48" s="247"/>
      <c r="AG48" s="247"/>
      <c r="AH48" s="248">
        <v>201762.12</v>
      </c>
      <c r="AI48" s="248"/>
      <c r="AJ48" s="248"/>
      <c r="AK48" s="248"/>
      <c r="AL48" s="248"/>
      <c r="AM48" s="248"/>
      <c r="AN48" s="249">
        <f>AC48+AH48</f>
        <v>3116860.12</v>
      </c>
      <c r="AO48" s="249"/>
      <c r="AP48" s="249"/>
      <c r="AQ48" s="249"/>
      <c r="AR48" s="60">
        <f>2638382-30009+192893.31</f>
        <v>2801266.31</v>
      </c>
      <c r="AS48" s="60">
        <v>196666.12</v>
      </c>
      <c r="AT48" s="60">
        <f t="shared" ref="AT48:AT54" si="0">AR48+AS48</f>
        <v>2997932.43</v>
      </c>
      <c r="AU48" s="85">
        <f t="shared" ref="AU48:AU59" si="1">AR48-AC48</f>
        <v>-113831.68999999994</v>
      </c>
      <c r="AV48" s="60">
        <f t="shared" ref="AV48:AV54" si="2">AS48-AH48</f>
        <v>-5096</v>
      </c>
      <c r="AW48" s="60">
        <f t="shared" ref="AW48:AW54" si="3">AU48+AV48</f>
        <v>-118927.68999999994</v>
      </c>
      <c r="AX48" s="14"/>
      <c r="AY48" s="15"/>
      <c r="AZ48" s="15"/>
    </row>
    <row r="49" spans="1:64" s="4" customFormat="1" ht="83.25" customHeight="1">
      <c r="A49" s="229">
        <v>3</v>
      </c>
      <c r="B49" s="227"/>
      <c r="C49" s="228"/>
      <c r="D49" s="207" t="s">
        <v>308</v>
      </c>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8"/>
      <c r="AC49" s="247">
        <v>2067400</v>
      </c>
      <c r="AD49" s="247"/>
      <c r="AE49" s="247"/>
      <c r="AF49" s="247"/>
      <c r="AG49" s="247"/>
      <c r="AH49" s="248">
        <v>18000</v>
      </c>
      <c r="AI49" s="248"/>
      <c r="AJ49" s="248"/>
      <c r="AK49" s="248"/>
      <c r="AL49" s="248"/>
      <c r="AM49" s="248"/>
      <c r="AN49" s="249">
        <f>AC49+AH49</f>
        <v>2085400</v>
      </c>
      <c r="AO49" s="249"/>
      <c r="AP49" s="249"/>
      <c r="AQ49" s="249"/>
      <c r="AR49" s="112">
        <v>2067400</v>
      </c>
      <c r="AS49" s="112">
        <v>18000</v>
      </c>
      <c r="AT49" s="60">
        <f t="shared" si="0"/>
        <v>2085400</v>
      </c>
      <c r="AU49" s="85">
        <f t="shared" si="1"/>
        <v>0</v>
      </c>
      <c r="AV49" s="60">
        <f t="shared" si="2"/>
        <v>0</v>
      </c>
      <c r="AW49" s="60">
        <f t="shared" si="3"/>
        <v>0</v>
      </c>
      <c r="AX49" s="14"/>
      <c r="AY49" s="15"/>
      <c r="AZ49" s="15"/>
    </row>
    <row r="50" spans="1:64" s="4" customFormat="1" ht="63.75" customHeight="1">
      <c r="A50" s="229">
        <v>4</v>
      </c>
      <c r="B50" s="227"/>
      <c r="C50" s="228"/>
      <c r="D50" s="207" t="s">
        <v>65</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8"/>
      <c r="AC50" s="247">
        <v>2755500</v>
      </c>
      <c r="AD50" s="247"/>
      <c r="AE50" s="247"/>
      <c r="AF50" s="247"/>
      <c r="AG50" s="247"/>
      <c r="AH50" s="250"/>
      <c r="AI50" s="250"/>
      <c r="AJ50" s="250"/>
      <c r="AK50" s="250"/>
      <c r="AL50" s="250"/>
      <c r="AM50" s="250"/>
      <c r="AN50" s="249">
        <f>AC50</f>
        <v>2755500</v>
      </c>
      <c r="AO50" s="249"/>
      <c r="AP50" s="249"/>
      <c r="AQ50" s="249"/>
      <c r="AR50" s="60">
        <v>2755500</v>
      </c>
      <c r="AS50" s="60"/>
      <c r="AT50" s="60">
        <f t="shared" si="0"/>
        <v>2755500</v>
      </c>
      <c r="AU50" s="85">
        <f t="shared" si="1"/>
        <v>0</v>
      </c>
      <c r="AV50" s="60">
        <f t="shared" si="2"/>
        <v>0</v>
      </c>
      <c r="AW50" s="60">
        <f t="shared" si="3"/>
        <v>0</v>
      </c>
      <c r="AX50" s="14"/>
      <c r="AY50" s="15"/>
      <c r="AZ50" s="15"/>
    </row>
    <row r="51" spans="1:64" s="4" customFormat="1" ht="39.75" customHeight="1">
      <c r="A51" s="229">
        <v>5</v>
      </c>
      <c r="B51" s="227"/>
      <c r="C51" s="228"/>
      <c r="D51" s="207" t="s">
        <v>309</v>
      </c>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c r="AC51" s="247">
        <v>249000</v>
      </c>
      <c r="AD51" s="247"/>
      <c r="AE51" s="247"/>
      <c r="AF51" s="247"/>
      <c r="AG51" s="247"/>
      <c r="AH51" s="250"/>
      <c r="AI51" s="250"/>
      <c r="AJ51" s="250"/>
      <c r="AK51" s="250"/>
      <c r="AL51" s="250"/>
      <c r="AM51" s="250"/>
      <c r="AN51" s="251">
        <f>AC51</f>
        <v>249000</v>
      </c>
      <c r="AO51" s="251"/>
      <c r="AP51" s="251"/>
      <c r="AQ51" s="251"/>
      <c r="AR51" s="85">
        <v>248341</v>
      </c>
      <c r="AS51" s="85"/>
      <c r="AT51" s="60">
        <f t="shared" si="0"/>
        <v>248341</v>
      </c>
      <c r="AU51" s="85">
        <f t="shared" si="1"/>
        <v>-659</v>
      </c>
      <c r="AV51" s="60">
        <f t="shared" si="2"/>
        <v>0</v>
      </c>
      <c r="AW51" s="60">
        <f t="shared" si="3"/>
        <v>-659</v>
      </c>
      <c r="AX51" s="14"/>
      <c r="AY51" s="15"/>
      <c r="AZ51" s="15"/>
    </row>
    <row r="52" spans="1:64" s="4" customFormat="1" ht="36.75" customHeight="1">
      <c r="A52" s="229">
        <v>6</v>
      </c>
      <c r="B52" s="227"/>
      <c r="C52" s="228"/>
      <c r="D52" s="207" t="s">
        <v>67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8"/>
      <c r="AC52" s="252">
        <v>11571345</v>
      </c>
      <c r="AD52" s="252"/>
      <c r="AE52" s="252"/>
      <c r="AF52" s="252"/>
      <c r="AG52" s="252"/>
      <c r="AH52" s="253"/>
      <c r="AI52" s="253"/>
      <c r="AJ52" s="253"/>
      <c r="AK52" s="253"/>
      <c r="AL52" s="253"/>
      <c r="AM52" s="253"/>
      <c r="AN52" s="252">
        <f>AC52</f>
        <v>11571345</v>
      </c>
      <c r="AO52" s="253"/>
      <c r="AP52" s="253"/>
      <c r="AQ52" s="253"/>
      <c r="AR52" s="137">
        <v>11448368.01</v>
      </c>
      <c r="AS52" s="137"/>
      <c r="AT52" s="125">
        <f t="shared" si="0"/>
        <v>11448368.01</v>
      </c>
      <c r="AU52" s="137">
        <f t="shared" si="1"/>
        <v>-122976.99000000022</v>
      </c>
      <c r="AV52" s="125">
        <f t="shared" si="2"/>
        <v>0</v>
      </c>
      <c r="AW52" s="125">
        <f t="shared" si="3"/>
        <v>-122976.99000000022</v>
      </c>
      <c r="AX52" s="14"/>
      <c r="AY52" s="15"/>
      <c r="AZ52" s="15"/>
    </row>
    <row r="53" spans="1:64" s="4" customFormat="1" ht="54" customHeight="1">
      <c r="A53" s="229">
        <v>7</v>
      </c>
      <c r="B53" s="227"/>
      <c r="C53" s="228"/>
      <c r="D53" s="207" t="s">
        <v>68</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8"/>
      <c r="AC53" s="252">
        <v>5057000</v>
      </c>
      <c r="AD53" s="252"/>
      <c r="AE53" s="252"/>
      <c r="AF53" s="252"/>
      <c r="AG53" s="252"/>
      <c r="AH53" s="253"/>
      <c r="AI53" s="253"/>
      <c r="AJ53" s="253"/>
      <c r="AK53" s="253"/>
      <c r="AL53" s="253"/>
      <c r="AM53" s="253"/>
      <c r="AN53" s="252">
        <f>AC53</f>
        <v>5057000</v>
      </c>
      <c r="AO53" s="253"/>
      <c r="AP53" s="253"/>
      <c r="AQ53" s="253"/>
      <c r="AR53" s="126">
        <v>5034819.12</v>
      </c>
      <c r="AS53" s="137"/>
      <c r="AT53" s="125">
        <f t="shared" si="0"/>
        <v>5034819.12</v>
      </c>
      <c r="AU53" s="137">
        <f>AR53-AC53</f>
        <v>-22180.879999999888</v>
      </c>
      <c r="AV53" s="125">
        <f t="shared" si="2"/>
        <v>0</v>
      </c>
      <c r="AW53" s="125">
        <f t="shared" si="3"/>
        <v>-22180.879999999888</v>
      </c>
      <c r="AX53" s="14"/>
      <c r="AY53" s="15"/>
      <c r="AZ53" s="15"/>
    </row>
    <row r="54" spans="1:64" s="4" customFormat="1" ht="69" customHeight="1">
      <c r="A54" s="229">
        <v>8</v>
      </c>
      <c r="B54" s="227"/>
      <c r="C54" s="228"/>
      <c r="D54" s="207" t="s">
        <v>320</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8"/>
      <c r="AC54" s="252">
        <v>893200</v>
      </c>
      <c r="AD54" s="252"/>
      <c r="AE54" s="252"/>
      <c r="AF54" s="252"/>
      <c r="AG54" s="252"/>
      <c r="AH54" s="253">
        <v>135000</v>
      </c>
      <c r="AI54" s="253"/>
      <c r="AJ54" s="253"/>
      <c r="AK54" s="253"/>
      <c r="AL54" s="253"/>
      <c r="AM54" s="253"/>
      <c r="AN54" s="252">
        <f>AC54+AH54</f>
        <v>1028200</v>
      </c>
      <c r="AO54" s="253"/>
      <c r="AP54" s="253"/>
      <c r="AQ54" s="253"/>
      <c r="AR54" s="137">
        <f>848201.87+30009</f>
        <v>878210.87</v>
      </c>
      <c r="AS54" s="137">
        <v>135000</v>
      </c>
      <c r="AT54" s="125">
        <f t="shared" si="0"/>
        <v>1013210.87</v>
      </c>
      <c r="AU54" s="137">
        <f t="shared" si="1"/>
        <v>-14989.130000000005</v>
      </c>
      <c r="AV54" s="125">
        <f t="shared" si="2"/>
        <v>0</v>
      </c>
      <c r="AW54" s="125">
        <f t="shared" si="3"/>
        <v>-14989.130000000005</v>
      </c>
      <c r="AX54" s="14"/>
      <c r="AY54" s="15"/>
      <c r="AZ54" s="15"/>
    </row>
    <row r="55" spans="1:64" s="4" customFormat="1" ht="51.75" customHeight="1">
      <c r="A55" s="229">
        <v>9</v>
      </c>
      <c r="B55" s="227"/>
      <c r="C55" s="228"/>
      <c r="D55" s="205" t="s">
        <v>310</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18"/>
      <c r="AC55" s="252">
        <f>AC56+AC57+AC58+AC59</f>
        <v>718459</v>
      </c>
      <c r="AD55" s="252"/>
      <c r="AE55" s="252"/>
      <c r="AF55" s="252"/>
      <c r="AG55" s="252"/>
      <c r="AH55" s="253">
        <v>235150</v>
      </c>
      <c r="AI55" s="253"/>
      <c r="AJ55" s="253"/>
      <c r="AK55" s="253"/>
      <c r="AL55" s="253"/>
      <c r="AM55" s="253"/>
      <c r="AN55" s="252">
        <f>AC55+AH55</f>
        <v>953609</v>
      </c>
      <c r="AO55" s="253"/>
      <c r="AP55" s="253"/>
      <c r="AQ55" s="253"/>
      <c r="AR55" s="137">
        <f>AR56+AR57+AR58+AR59</f>
        <v>704847.4</v>
      </c>
      <c r="AS55" s="137">
        <f>AS56+AS57+AS58+AS59</f>
        <v>235150</v>
      </c>
      <c r="AT55" s="137">
        <f>AT56+AT57+AT58+AT59</f>
        <v>939997.4</v>
      </c>
      <c r="AU55" s="137">
        <f>AR55-AC55</f>
        <v>-13611.599999999977</v>
      </c>
      <c r="AV55" s="125">
        <f>AS55-AH55</f>
        <v>0</v>
      </c>
      <c r="AW55" s="125">
        <f>AU55+AV55</f>
        <v>-13611.599999999977</v>
      </c>
      <c r="AX55" s="14"/>
      <c r="AY55" s="15"/>
      <c r="AZ55" s="15"/>
    </row>
    <row r="56" spans="1:64" s="4" customFormat="1" ht="69" customHeight="1">
      <c r="A56" s="128"/>
      <c r="B56" s="141"/>
      <c r="C56" s="142"/>
      <c r="D56" s="205" t="s">
        <v>311</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18"/>
      <c r="AC56" s="252">
        <v>159625</v>
      </c>
      <c r="AD56" s="252"/>
      <c r="AE56" s="252"/>
      <c r="AF56" s="252"/>
      <c r="AG56" s="252"/>
      <c r="AH56" s="254">
        <v>199750</v>
      </c>
      <c r="AI56" s="254"/>
      <c r="AJ56" s="254"/>
      <c r="AK56" s="254"/>
      <c r="AL56" s="254"/>
      <c r="AM56" s="254"/>
      <c r="AN56" s="252">
        <f>AC56+AH56</f>
        <v>359375</v>
      </c>
      <c r="AO56" s="254"/>
      <c r="AP56" s="254"/>
      <c r="AQ56" s="254"/>
      <c r="AR56" s="137">
        <v>159625</v>
      </c>
      <c r="AS56" s="137">
        <v>199750</v>
      </c>
      <c r="AT56" s="125">
        <f>AS56+AR56</f>
        <v>359375</v>
      </c>
      <c r="AU56" s="137">
        <f>AR56-AC56</f>
        <v>0</v>
      </c>
      <c r="AV56" s="125">
        <f>AS56-AH56</f>
        <v>0</v>
      </c>
      <c r="AW56" s="125">
        <f>AV56+AU56</f>
        <v>0</v>
      </c>
      <c r="AX56" s="14"/>
      <c r="AY56" s="15"/>
      <c r="AZ56" s="15"/>
    </row>
    <row r="57" spans="1:64" s="4" customFormat="1" ht="69" customHeight="1">
      <c r="A57" s="128"/>
      <c r="B57" s="141"/>
      <c r="C57" s="142"/>
      <c r="D57" s="205" t="s">
        <v>312</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18"/>
      <c r="AC57" s="252">
        <f>400000-276716</f>
        <v>123284</v>
      </c>
      <c r="AD57" s="252"/>
      <c r="AE57" s="252"/>
      <c r="AF57" s="252"/>
      <c r="AG57" s="252"/>
      <c r="AH57" s="254"/>
      <c r="AI57" s="254"/>
      <c r="AJ57" s="254"/>
      <c r="AK57" s="254"/>
      <c r="AL57" s="254"/>
      <c r="AM57" s="254"/>
      <c r="AN57" s="252">
        <f t="shared" ref="AN57:AN59" si="4">AC57</f>
        <v>123284</v>
      </c>
      <c r="AO57" s="254"/>
      <c r="AP57" s="254"/>
      <c r="AQ57" s="254"/>
      <c r="AR57" s="137">
        <v>123284</v>
      </c>
      <c r="AS57" s="137"/>
      <c r="AT57" s="125">
        <f>AR57</f>
        <v>123284</v>
      </c>
      <c r="AU57" s="137">
        <f>AC57-AR57</f>
        <v>0</v>
      </c>
      <c r="AV57" s="125">
        <f t="shared" ref="AV57:AV59" si="5">AS57-AH57</f>
        <v>0</v>
      </c>
      <c r="AW57" s="125">
        <f t="shared" ref="AW57:AW59" si="6">AV57+AU57</f>
        <v>0</v>
      </c>
      <c r="AX57" s="14"/>
      <c r="AY57" s="15"/>
      <c r="AZ57" s="15"/>
    </row>
    <row r="58" spans="1:64" s="4" customFormat="1" ht="69" customHeight="1">
      <c r="A58" s="128"/>
      <c r="B58" s="141"/>
      <c r="C58" s="142"/>
      <c r="D58" s="205" t="s">
        <v>313</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18"/>
      <c r="AC58" s="252">
        <v>36600</v>
      </c>
      <c r="AD58" s="252"/>
      <c r="AE58" s="252"/>
      <c r="AF58" s="252"/>
      <c r="AG58" s="252"/>
      <c r="AH58" s="254">
        <v>35400</v>
      </c>
      <c r="AI58" s="254"/>
      <c r="AJ58" s="254"/>
      <c r="AK58" s="254"/>
      <c r="AL58" s="254"/>
      <c r="AM58" s="254"/>
      <c r="AN58" s="252">
        <f>AC58+AH58</f>
        <v>72000</v>
      </c>
      <c r="AO58" s="254"/>
      <c r="AP58" s="254"/>
      <c r="AQ58" s="254"/>
      <c r="AR58" s="137">
        <v>26962.400000000001</v>
      </c>
      <c r="AS58" s="137">
        <v>35400</v>
      </c>
      <c r="AT58" s="125">
        <f>AS58+AR58</f>
        <v>62362.400000000001</v>
      </c>
      <c r="AU58" s="137">
        <f t="shared" si="1"/>
        <v>-9637.5999999999985</v>
      </c>
      <c r="AV58" s="125">
        <f t="shared" si="5"/>
        <v>0</v>
      </c>
      <c r="AW58" s="125">
        <f t="shared" si="6"/>
        <v>-9637.5999999999985</v>
      </c>
      <c r="AX58" s="14"/>
      <c r="AY58" s="15"/>
      <c r="AZ58" s="15"/>
    </row>
    <row r="59" spans="1:64" s="4" customFormat="1" ht="69" customHeight="1">
      <c r="A59" s="128"/>
      <c r="B59" s="141"/>
      <c r="C59" s="142"/>
      <c r="D59" s="205" t="s">
        <v>314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18"/>
      <c r="AC59" s="252">
        <v>398950</v>
      </c>
      <c r="AD59" s="252"/>
      <c r="AE59" s="252"/>
      <c r="AF59" s="252"/>
      <c r="AG59" s="252"/>
      <c r="AH59" s="254"/>
      <c r="AI59" s="254"/>
      <c r="AJ59" s="254"/>
      <c r="AK59" s="254"/>
      <c r="AL59" s="254"/>
      <c r="AM59" s="254"/>
      <c r="AN59" s="252">
        <f t="shared" si="4"/>
        <v>398950</v>
      </c>
      <c r="AO59" s="254"/>
      <c r="AP59" s="254"/>
      <c r="AQ59" s="254"/>
      <c r="AR59" s="137">
        <v>394976</v>
      </c>
      <c r="AS59" s="137"/>
      <c r="AT59" s="125">
        <f>AR59</f>
        <v>394976</v>
      </c>
      <c r="AU59" s="137">
        <f t="shared" si="1"/>
        <v>-3974</v>
      </c>
      <c r="AV59" s="125">
        <f t="shared" si="5"/>
        <v>0</v>
      </c>
      <c r="AW59" s="125">
        <f t="shared" si="6"/>
        <v>-3974</v>
      </c>
      <c r="AX59" s="14"/>
      <c r="AY59" s="15"/>
      <c r="AZ59" s="15"/>
    </row>
    <row r="60" spans="1:64" s="4" customFormat="1" ht="19.5" customHeight="1">
      <c r="A60" s="256"/>
      <c r="B60" s="257"/>
      <c r="C60" s="258"/>
      <c r="D60" s="259" t="s">
        <v>46</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8"/>
      <c r="AC60" s="263">
        <f>SUM(AC47:AG55)</f>
        <v>26227002</v>
      </c>
      <c r="AD60" s="263"/>
      <c r="AE60" s="263"/>
      <c r="AF60" s="263"/>
      <c r="AG60" s="263"/>
      <c r="AH60" s="263">
        <f>SUM(AH47:AM55)</f>
        <v>589912.12</v>
      </c>
      <c r="AI60" s="250"/>
      <c r="AJ60" s="250"/>
      <c r="AK60" s="250"/>
      <c r="AL60" s="250"/>
      <c r="AM60" s="250"/>
      <c r="AN60" s="263">
        <f>SUM(AN47:AQ55)</f>
        <v>26816914.120000001</v>
      </c>
      <c r="AO60" s="250"/>
      <c r="AP60" s="250"/>
      <c r="AQ60" s="250"/>
      <c r="AR60" s="136">
        <f>SUM(AR47:AR55)</f>
        <v>25938752.710000001</v>
      </c>
      <c r="AS60" s="136">
        <f>SUM(AS47:AS55)</f>
        <v>584816.12</v>
      </c>
      <c r="AT60" s="136">
        <f>SUM(AT47:AT55)</f>
        <v>26523568.829999998</v>
      </c>
      <c r="AU60" s="136">
        <f>SUM(AU47:AU55)</f>
        <v>-288249.29000000004</v>
      </c>
      <c r="AV60" s="60">
        <f>AS60-AH60</f>
        <v>-5096</v>
      </c>
      <c r="AW60" s="60">
        <f>AU60+AV60</f>
        <v>-293345.29000000004</v>
      </c>
      <c r="AX60" s="255"/>
      <c r="AY60" s="255"/>
      <c r="AZ60" s="255"/>
      <c r="BL60" s="4" t="s">
        <v>15</v>
      </c>
    </row>
    <row r="61" spans="1:64" s="4" customFormat="1" ht="25.5" customHeight="1">
      <c r="A61" s="256"/>
      <c r="B61" s="257"/>
      <c r="C61" s="258"/>
      <c r="D61" s="259"/>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8"/>
      <c r="AC61" s="260"/>
      <c r="AD61" s="261"/>
      <c r="AE61" s="261"/>
      <c r="AF61" s="261"/>
      <c r="AG61" s="261"/>
      <c r="AH61" s="261"/>
      <c r="AI61" s="261"/>
      <c r="AJ61" s="261"/>
      <c r="AK61" s="261"/>
      <c r="AL61" s="261"/>
      <c r="AM61" s="261"/>
      <c r="AN61" s="261"/>
      <c r="AO61" s="261"/>
      <c r="AP61" s="261"/>
      <c r="AQ61" s="261"/>
      <c r="AR61" s="39">
        <v>25938752.710000001</v>
      </c>
      <c r="AS61" s="39"/>
      <c r="AT61" s="39"/>
      <c r="AU61" s="39"/>
      <c r="AV61" s="39"/>
      <c r="AW61" s="39"/>
      <c r="AX61" s="262"/>
      <c r="AY61" s="262"/>
      <c r="AZ61" s="262"/>
      <c r="BL61" s="4" t="s">
        <v>15</v>
      </c>
    </row>
    <row r="62" spans="1:64">
      <c r="AR62" s="165">
        <f>AR61-AR60</f>
        <v>0</v>
      </c>
      <c r="AX62" s="18"/>
      <c r="AY62" s="18"/>
      <c r="AZ62" s="18"/>
    </row>
    <row r="63" spans="1:64" ht="15.75" customHeight="1">
      <c r="A63" s="268" t="s">
        <v>34</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row>
    <row r="64" spans="1:64" ht="15" customHeight="1">
      <c r="A64" s="226" t="s">
        <v>42</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5"/>
      <c r="AY64" s="5"/>
      <c r="AZ64" s="5"/>
    </row>
    <row r="65" spans="1:64" ht="15.95" customHeight="1">
      <c r="A65" s="204" t="s">
        <v>23</v>
      </c>
      <c r="B65" s="204"/>
      <c r="C65" s="204"/>
      <c r="D65" s="232" t="s">
        <v>29</v>
      </c>
      <c r="E65" s="216"/>
      <c r="F65" s="216"/>
      <c r="G65" s="216"/>
      <c r="H65" s="216"/>
      <c r="I65" s="216"/>
      <c r="J65" s="216"/>
      <c r="K65" s="216"/>
      <c r="L65" s="216"/>
      <c r="M65" s="216"/>
      <c r="N65" s="216"/>
      <c r="O65" s="216"/>
      <c r="P65" s="216"/>
      <c r="Q65" s="216"/>
      <c r="R65" s="216"/>
      <c r="S65" s="216"/>
      <c r="T65" s="216"/>
      <c r="U65" s="216"/>
      <c r="V65" s="216"/>
      <c r="W65" s="216"/>
      <c r="X65" s="216"/>
      <c r="Y65" s="216"/>
      <c r="Z65" s="216"/>
      <c r="AA65" s="233"/>
      <c r="AB65" s="204" t="s">
        <v>24</v>
      </c>
      <c r="AC65" s="204"/>
      <c r="AD65" s="204"/>
      <c r="AE65" s="204"/>
      <c r="AF65" s="204"/>
      <c r="AG65" s="204"/>
      <c r="AH65" s="204" t="s">
        <v>25</v>
      </c>
      <c r="AI65" s="204"/>
      <c r="AJ65" s="204"/>
      <c r="AK65" s="204"/>
      <c r="AL65" s="204"/>
      <c r="AM65" s="204" t="s">
        <v>22</v>
      </c>
      <c r="AN65" s="204"/>
      <c r="AO65" s="204"/>
      <c r="AP65" s="204"/>
      <c r="AQ65" s="204"/>
      <c r="AR65" s="222" t="s">
        <v>289</v>
      </c>
      <c r="AS65" s="222"/>
      <c r="AT65" s="222"/>
      <c r="AU65" s="222" t="s">
        <v>290</v>
      </c>
      <c r="AV65" s="222"/>
      <c r="AW65" s="222"/>
    </row>
    <row r="66" spans="1:64" ht="53.25" customHeight="1">
      <c r="A66" s="204"/>
      <c r="B66" s="204"/>
      <c r="C66" s="204"/>
      <c r="D66" s="223"/>
      <c r="E66" s="224"/>
      <c r="F66" s="224"/>
      <c r="G66" s="224"/>
      <c r="H66" s="224"/>
      <c r="I66" s="224"/>
      <c r="J66" s="224"/>
      <c r="K66" s="224"/>
      <c r="L66" s="224"/>
      <c r="M66" s="224"/>
      <c r="N66" s="224"/>
      <c r="O66" s="224"/>
      <c r="P66" s="224"/>
      <c r="Q66" s="224"/>
      <c r="R66" s="224"/>
      <c r="S66" s="224"/>
      <c r="T66" s="224"/>
      <c r="U66" s="224"/>
      <c r="V66" s="224"/>
      <c r="W66" s="224"/>
      <c r="X66" s="224"/>
      <c r="Y66" s="224"/>
      <c r="Z66" s="224"/>
      <c r="AA66" s="225"/>
      <c r="AB66" s="204"/>
      <c r="AC66" s="204"/>
      <c r="AD66" s="204"/>
      <c r="AE66" s="204"/>
      <c r="AF66" s="204"/>
      <c r="AG66" s="204"/>
      <c r="AH66" s="204"/>
      <c r="AI66" s="204"/>
      <c r="AJ66" s="204"/>
      <c r="AK66" s="204"/>
      <c r="AL66" s="204"/>
      <c r="AM66" s="204"/>
      <c r="AN66" s="204"/>
      <c r="AO66" s="204"/>
      <c r="AP66" s="204"/>
      <c r="AQ66" s="204"/>
      <c r="AR66" s="132" t="s">
        <v>291</v>
      </c>
      <c r="AS66" s="132" t="s">
        <v>292</v>
      </c>
      <c r="AT66" s="132" t="s">
        <v>293</v>
      </c>
      <c r="AU66" s="132" t="s">
        <v>291</v>
      </c>
      <c r="AV66" s="132" t="s">
        <v>292</v>
      </c>
      <c r="AW66" s="132" t="s">
        <v>293</v>
      </c>
    </row>
    <row r="67" spans="1:64" ht="15.75" customHeight="1">
      <c r="A67" s="204">
        <v>1</v>
      </c>
      <c r="B67" s="204"/>
      <c r="C67" s="204"/>
      <c r="D67" s="264">
        <v>2</v>
      </c>
      <c r="E67" s="265"/>
      <c r="F67" s="265"/>
      <c r="G67" s="265"/>
      <c r="H67" s="265"/>
      <c r="I67" s="265"/>
      <c r="J67" s="265"/>
      <c r="K67" s="265"/>
      <c r="L67" s="265"/>
      <c r="M67" s="265"/>
      <c r="N67" s="265"/>
      <c r="O67" s="265"/>
      <c r="P67" s="265"/>
      <c r="Q67" s="265"/>
      <c r="R67" s="265"/>
      <c r="S67" s="265"/>
      <c r="T67" s="265"/>
      <c r="U67" s="265"/>
      <c r="V67" s="265"/>
      <c r="W67" s="265"/>
      <c r="X67" s="265"/>
      <c r="Y67" s="265"/>
      <c r="Z67" s="265"/>
      <c r="AA67" s="266"/>
      <c r="AB67" s="204">
        <v>3</v>
      </c>
      <c r="AC67" s="204"/>
      <c r="AD67" s="204"/>
      <c r="AE67" s="204"/>
      <c r="AF67" s="204"/>
      <c r="AG67" s="204"/>
      <c r="AH67" s="204">
        <v>4</v>
      </c>
      <c r="AI67" s="204"/>
      <c r="AJ67" s="204"/>
      <c r="AK67" s="204"/>
      <c r="AL67" s="204"/>
      <c r="AM67" s="204">
        <v>5</v>
      </c>
      <c r="AN67" s="204"/>
      <c r="AO67" s="204"/>
      <c r="AP67" s="204"/>
      <c r="AQ67" s="204"/>
      <c r="AR67" s="132">
        <v>6</v>
      </c>
      <c r="AS67" s="132">
        <v>7</v>
      </c>
      <c r="AT67" s="132">
        <v>8</v>
      </c>
      <c r="AU67" s="132">
        <v>9</v>
      </c>
      <c r="AV67" s="132">
        <v>10</v>
      </c>
      <c r="AW67" s="132">
        <v>11</v>
      </c>
    </row>
    <row r="68" spans="1:64" ht="12.75" hidden="1" customHeight="1">
      <c r="A68" s="213" t="s">
        <v>7</v>
      </c>
      <c r="B68" s="213"/>
      <c r="C68" s="213"/>
      <c r="D68" s="214" t="s">
        <v>8</v>
      </c>
      <c r="E68" s="215"/>
      <c r="F68" s="215"/>
      <c r="G68" s="215"/>
      <c r="H68" s="215"/>
      <c r="I68" s="215"/>
      <c r="J68" s="215"/>
      <c r="K68" s="215"/>
      <c r="L68" s="215"/>
      <c r="M68" s="215"/>
      <c r="N68" s="215"/>
      <c r="O68" s="215"/>
      <c r="P68" s="215"/>
      <c r="Q68" s="215"/>
      <c r="R68" s="215"/>
      <c r="S68" s="215"/>
      <c r="T68" s="215"/>
      <c r="U68" s="215"/>
      <c r="V68" s="215"/>
      <c r="W68" s="215"/>
      <c r="X68" s="215"/>
      <c r="Y68" s="215"/>
      <c r="Z68" s="215"/>
      <c r="AA68" s="267"/>
      <c r="AB68" s="47" t="s">
        <v>9</v>
      </c>
      <c r="AC68" s="47"/>
      <c r="AD68" s="47"/>
      <c r="AE68" s="47"/>
      <c r="AF68" s="47"/>
      <c r="AG68" s="47"/>
      <c r="AH68" s="47"/>
      <c r="AI68" s="47"/>
      <c r="AJ68" s="47" t="s">
        <v>10</v>
      </c>
      <c r="AK68" s="47"/>
      <c r="AL68" s="47"/>
      <c r="AM68" s="47"/>
      <c r="AN68" s="47"/>
      <c r="AO68" s="47"/>
      <c r="AP68" s="47"/>
      <c r="AQ68" s="47"/>
      <c r="AR68" s="42"/>
      <c r="AS68" s="43"/>
      <c r="AT68" s="38"/>
      <c r="AU68" s="43"/>
      <c r="AV68" s="43"/>
      <c r="AW68" s="44"/>
      <c r="BL68" s="1" t="s">
        <v>16</v>
      </c>
    </row>
    <row r="69" spans="1:64" ht="37.5" customHeight="1">
      <c r="A69" s="229">
        <v>1</v>
      </c>
      <c r="B69" s="230"/>
      <c r="C69" s="231"/>
      <c r="D69" s="269" t="s">
        <v>315</v>
      </c>
      <c r="E69" s="270"/>
      <c r="F69" s="270"/>
      <c r="G69" s="270"/>
      <c r="H69" s="270"/>
      <c r="I69" s="270"/>
      <c r="J69" s="270"/>
      <c r="K69" s="270"/>
      <c r="L69" s="270"/>
      <c r="M69" s="270"/>
      <c r="N69" s="270"/>
      <c r="O69" s="270"/>
      <c r="P69" s="270"/>
      <c r="Q69" s="270"/>
      <c r="R69" s="270"/>
      <c r="S69" s="270"/>
      <c r="T69" s="270"/>
      <c r="U69" s="270"/>
      <c r="V69" s="270"/>
      <c r="W69" s="270"/>
      <c r="X69" s="270"/>
      <c r="Y69" s="270"/>
      <c r="Z69" s="270"/>
      <c r="AA69" s="271"/>
      <c r="AB69" s="247">
        <v>190854</v>
      </c>
      <c r="AC69" s="247"/>
      <c r="AD69" s="247"/>
      <c r="AE69" s="247"/>
      <c r="AF69" s="247"/>
      <c r="AG69" s="247"/>
      <c r="AH69" s="247"/>
      <c r="AI69" s="247"/>
      <c r="AJ69" s="247"/>
      <c r="AK69" s="247"/>
      <c r="AL69" s="247"/>
      <c r="AM69" s="272">
        <f>AB69+AH69</f>
        <v>190854</v>
      </c>
      <c r="AN69" s="272"/>
      <c r="AO69" s="272"/>
      <c r="AP69" s="272"/>
      <c r="AQ69" s="272"/>
      <c r="AR69" s="56">
        <v>175864.87</v>
      </c>
      <c r="AS69" s="56"/>
      <c r="AT69" s="135">
        <f>AR69+AS69</f>
        <v>175864.87</v>
      </c>
      <c r="AU69" s="56">
        <f>AR69-AB69</f>
        <v>-14989.130000000005</v>
      </c>
      <c r="AV69" s="56">
        <f>AH69-AS69</f>
        <v>0</v>
      </c>
      <c r="AW69" s="56">
        <f>AU69+AV69</f>
        <v>-14989.130000000005</v>
      </c>
    </row>
    <row r="70" spans="1:64" ht="39.75" customHeight="1">
      <c r="A70" s="229">
        <v>2</v>
      </c>
      <c r="B70" s="230"/>
      <c r="C70" s="231"/>
      <c r="D70" s="269" t="s">
        <v>316</v>
      </c>
      <c r="E70" s="270"/>
      <c r="F70" s="270"/>
      <c r="G70" s="270"/>
      <c r="H70" s="270"/>
      <c r="I70" s="270"/>
      <c r="J70" s="270"/>
      <c r="K70" s="270"/>
      <c r="L70" s="270"/>
      <c r="M70" s="270"/>
      <c r="N70" s="270"/>
      <c r="O70" s="270"/>
      <c r="P70" s="270"/>
      <c r="Q70" s="270"/>
      <c r="R70" s="270"/>
      <c r="S70" s="270"/>
      <c r="T70" s="270"/>
      <c r="U70" s="270"/>
      <c r="V70" s="270"/>
      <c r="W70" s="270"/>
      <c r="X70" s="270"/>
      <c r="Y70" s="270"/>
      <c r="Z70" s="270"/>
      <c r="AA70" s="271"/>
      <c r="AB70" s="247">
        <v>790000</v>
      </c>
      <c r="AC70" s="247"/>
      <c r="AD70" s="247"/>
      <c r="AE70" s="247"/>
      <c r="AF70" s="247"/>
      <c r="AG70" s="247"/>
      <c r="AH70" s="247"/>
      <c r="AI70" s="247"/>
      <c r="AJ70" s="247"/>
      <c r="AK70" s="247"/>
      <c r="AL70" s="247"/>
      <c r="AM70" s="272">
        <f t="shared" ref="AM70:AM74" si="7">AB70+AH70</f>
        <v>790000</v>
      </c>
      <c r="AN70" s="272"/>
      <c r="AO70" s="272"/>
      <c r="AP70" s="272"/>
      <c r="AQ70" s="272"/>
      <c r="AR70" s="56">
        <v>712330.84</v>
      </c>
      <c r="AS70" s="56"/>
      <c r="AT70" s="135">
        <f t="shared" ref="AT70:AT74" si="8">AR70+AS70</f>
        <v>712330.84</v>
      </c>
      <c r="AU70" s="56">
        <f t="shared" ref="AU70:AU74" si="9">AR70-AB70</f>
        <v>-77669.160000000033</v>
      </c>
      <c r="AV70" s="56">
        <f t="shared" ref="AV70:AV73" si="10">AH70-AS70</f>
        <v>0</v>
      </c>
      <c r="AW70" s="56">
        <f t="shared" ref="AW70:AW74" si="11">AU70+AV70</f>
        <v>-77669.160000000033</v>
      </c>
    </row>
    <row r="71" spans="1:64" ht="72" customHeight="1">
      <c r="A71" s="229">
        <v>3</v>
      </c>
      <c r="B71" s="230"/>
      <c r="C71" s="231"/>
      <c r="D71" s="269" t="s">
        <v>317</v>
      </c>
      <c r="E71" s="270"/>
      <c r="F71" s="270"/>
      <c r="G71" s="270"/>
      <c r="H71" s="270"/>
      <c r="I71" s="270"/>
      <c r="J71" s="270"/>
      <c r="K71" s="270"/>
      <c r="L71" s="270"/>
      <c r="M71" s="270"/>
      <c r="N71" s="270"/>
      <c r="O71" s="270"/>
      <c r="P71" s="270"/>
      <c r="Q71" s="270"/>
      <c r="R71" s="270"/>
      <c r="S71" s="270"/>
      <c r="T71" s="270"/>
      <c r="U71" s="270"/>
      <c r="V71" s="270"/>
      <c r="W71" s="270"/>
      <c r="X71" s="270"/>
      <c r="Y71" s="270"/>
      <c r="Z71" s="270"/>
      <c r="AA71" s="271"/>
      <c r="AB71" s="247">
        <v>9421285</v>
      </c>
      <c r="AC71" s="247"/>
      <c r="AD71" s="247"/>
      <c r="AE71" s="247"/>
      <c r="AF71" s="247"/>
      <c r="AG71" s="247"/>
      <c r="AH71" s="247"/>
      <c r="AI71" s="247"/>
      <c r="AJ71" s="247"/>
      <c r="AK71" s="247"/>
      <c r="AL71" s="247"/>
      <c r="AM71" s="272">
        <f t="shared" si="7"/>
        <v>9421285</v>
      </c>
      <c r="AN71" s="272"/>
      <c r="AO71" s="272"/>
      <c r="AP71" s="272"/>
      <c r="AQ71" s="272"/>
      <c r="AR71" s="56">
        <v>9375977.1699999999</v>
      </c>
      <c r="AS71" s="56"/>
      <c r="AT71" s="135">
        <f t="shared" si="8"/>
        <v>9375977.1699999999</v>
      </c>
      <c r="AU71" s="56">
        <f t="shared" si="9"/>
        <v>-45307.830000000075</v>
      </c>
      <c r="AV71" s="56">
        <f t="shared" si="10"/>
        <v>0</v>
      </c>
      <c r="AW71" s="56">
        <f t="shared" si="11"/>
        <v>-45307.830000000075</v>
      </c>
    </row>
    <row r="72" spans="1:64" ht="59.25" customHeight="1">
      <c r="A72" s="229">
        <v>4</v>
      </c>
      <c r="B72" s="230"/>
      <c r="C72" s="231"/>
      <c r="D72" s="269" t="s">
        <v>318</v>
      </c>
      <c r="E72" s="270"/>
      <c r="F72" s="270"/>
      <c r="G72" s="270"/>
      <c r="H72" s="270"/>
      <c r="I72" s="270"/>
      <c r="J72" s="270"/>
      <c r="K72" s="270"/>
      <c r="L72" s="270"/>
      <c r="M72" s="270"/>
      <c r="N72" s="270"/>
      <c r="O72" s="270"/>
      <c r="P72" s="270"/>
      <c r="Q72" s="270"/>
      <c r="R72" s="270"/>
      <c r="S72" s="270"/>
      <c r="T72" s="270"/>
      <c r="U72" s="270"/>
      <c r="V72" s="270"/>
      <c r="W72" s="270"/>
      <c r="X72" s="270"/>
      <c r="Y72" s="270"/>
      <c r="Z72" s="270"/>
      <c r="AA72" s="271"/>
      <c r="AB72" s="247">
        <v>199000</v>
      </c>
      <c r="AC72" s="247"/>
      <c r="AD72" s="247"/>
      <c r="AE72" s="247"/>
      <c r="AF72" s="247"/>
      <c r="AG72" s="247"/>
      <c r="AH72" s="247"/>
      <c r="AI72" s="247"/>
      <c r="AJ72" s="247"/>
      <c r="AK72" s="247"/>
      <c r="AL72" s="247"/>
      <c r="AM72" s="272">
        <f t="shared" si="7"/>
        <v>199000</v>
      </c>
      <c r="AN72" s="272"/>
      <c r="AO72" s="272"/>
      <c r="AP72" s="272"/>
      <c r="AQ72" s="272"/>
      <c r="AR72" s="56">
        <v>198341</v>
      </c>
      <c r="AS72" s="56"/>
      <c r="AT72" s="135">
        <f t="shared" si="8"/>
        <v>198341</v>
      </c>
      <c r="AU72" s="56">
        <f t="shared" si="9"/>
        <v>-659</v>
      </c>
      <c r="AV72" s="56">
        <f t="shared" si="10"/>
        <v>0</v>
      </c>
      <c r="AW72" s="56">
        <f t="shared" si="11"/>
        <v>-659</v>
      </c>
    </row>
    <row r="73" spans="1:64" ht="35.25" customHeight="1">
      <c r="A73" s="229">
        <v>5</v>
      </c>
      <c r="B73" s="230"/>
      <c r="C73" s="231"/>
      <c r="D73" s="278" t="s">
        <v>319</v>
      </c>
      <c r="E73" s="279"/>
      <c r="F73" s="279"/>
      <c r="G73" s="279"/>
      <c r="H73" s="279"/>
      <c r="I73" s="279"/>
      <c r="J73" s="279"/>
      <c r="K73" s="279"/>
      <c r="L73" s="279"/>
      <c r="M73" s="279"/>
      <c r="N73" s="279"/>
      <c r="O73" s="279"/>
      <c r="P73" s="279"/>
      <c r="Q73" s="279"/>
      <c r="R73" s="279"/>
      <c r="S73" s="279"/>
      <c r="T73" s="279"/>
      <c r="U73" s="279"/>
      <c r="V73" s="279"/>
      <c r="W73" s="279"/>
      <c r="X73" s="279"/>
      <c r="Y73" s="279"/>
      <c r="Z73" s="279"/>
      <c r="AA73" s="280"/>
      <c r="AB73" s="251">
        <v>995175</v>
      </c>
      <c r="AC73" s="251"/>
      <c r="AD73" s="251"/>
      <c r="AE73" s="251"/>
      <c r="AF73" s="251"/>
      <c r="AG73" s="251"/>
      <c r="AH73" s="251">
        <v>235150</v>
      </c>
      <c r="AI73" s="251"/>
      <c r="AJ73" s="251"/>
      <c r="AK73" s="251"/>
      <c r="AL73" s="251"/>
      <c r="AM73" s="272">
        <f t="shared" si="7"/>
        <v>1230325</v>
      </c>
      <c r="AN73" s="272"/>
      <c r="AO73" s="272"/>
      <c r="AP73" s="272"/>
      <c r="AQ73" s="272"/>
      <c r="AR73" s="56">
        <v>897740.71</v>
      </c>
      <c r="AS73" s="56">
        <v>235150</v>
      </c>
      <c r="AT73" s="135">
        <f t="shared" si="8"/>
        <v>1132890.71</v>
      </c>
      <c r="AU73" s="56">
        <f t="shared" si="9"/>
        <v>-97434.290000000037</v>
      </c>
      <c r="AV73" s="56">
        <f t="shared" si="10"/>
        <v>0</v>
      </c>
      <c r="AW73" s="56">
        <f t="shared" si="11"/>
        <v>-97434.290000000037</v>
      </c>
    </row>
    <row r="74" spans="1:64" ht="24" customHeight="1">
      <c r="A74" s="229"/>
      <c r="B74" s="230"/>
      <c r="C74" s="231"/>
      <c r="D74" s="259" t="s">
        <v>22</v>
      </c>
      <c r="E74" s="281"/>
      <c r="F74" s="281"/>
      <c r="G74" s="281"/>
      <c r="H74" s="281"/>
      <c r="I74" s="281"/>
      <c r="J74" s="281"/>
      <c r="K74" s="281"/>
      <c r="L74" s="281"/>
      <c r="M74" s="281"/>
      <c r="N74" s="281"/>
      <c r="O74" s="281"/>
      <c r="P74" s="281"/>
      <c r="Q74" s="281"/>
      <c r="R74" s="281"/>
      <c r="S74" s="281"/>
      <c r="T74" s="281"/>
      <c r="U74" s="281"/>
      <c r="V74" s="281"/>
      <c r="W74" s="281"/>
      <c r="X74" s="281"/>
      <c r="Y74" s="281"/>
      <c r="Z74" s="281"/>
      <c r="AA74" s="282"/>
      <c r="AB74" s="263">
        <f>AB72+AB71+AB70+AB69+AB73</f>
        <v>11596314</v>
      </c>
      <c r="AC74" s="263"/>
      <c r="AD74" s="263"/>
      <c r="AE74" s="263"/>
      <c r="AF74" s="263"/>
      <c r="AG74" s="263"/>
      <c r="AH74" s="263">
        <f>SUM(AH73)</f>
        <v>235150</v>
      </c>
      <c r="AI74" s="263"/>
      <c r="AJ74" s="263"/>
      <c r="AK74" s="263"/>
      <c r="AL74" s="263"/>
      <c r="AM74" s="283">
        <f t="shared" si="7"/>
        <v>11831464</v>
      </c>
      <c r="AN74" s="283"/>
      <c r="AO74" s="283"/>
      <c r="AP74" s="283"/>
      <c r="AQ74" s="283"/>
      <c r="AR74" s="46">
        <f>SUM(AR69:AR73)</f>
        <v>11360254.59</v>
      </c>
      <c r="AS74" s="46">
        <f>SUM(AS69:AS73)</f>
        <v>235150</v>
      </c>
      <c r="AT74" s="135">
        <f t="shared" si="8"/>
        <v>11595404.59</v>
      </c>
      <c r="AU74" s="56">
        <f t="shared" si="9"/>
        <v>-236059.41000000015</v>
      </c>
      <c r="AV74" s="56">
        <f>AH74-AS74</f>
        <v>0</v>
      </c>
      <c r="AW74" s="56">
        <f t="shared" si="11"/>
        <v>-236059.41000000015</v>
      </c>
    </row>
    <row r="76" spans="1:64" ht="15.75" customHeight="1">
      <c r="A76" s="209" t="s">
        <v>35</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row>
    <row r="77" spans="1:64" ht="57" customHeight="1">
      <c r="A77" s="205" t="s">
        <v>23</v>
      </c>
      <c r="B77" s="206"/>
      <c r="C77" s="206"/>
      <c r="D77" s="206"/>
      <c r="E77" s="206"/>
      <c r="F77" s="218"/>
      <c r="G77" s="205" t="s">
        <v>56</v>
      </c>
      <c r="H77" s="206"/>
      <c r="I77" s="206"/>
      <c r="J77" s="206"/>
      <c r="K77" s="206"/>
      <c r="L77" s="206"/>
      <c r="M77" s="206"/>
      <c r="N77" s="206"/>
      <c r="O77" s="206"/>
      <c r="P77" s="206"/>
      <c r="Q77" s="206"/>
      <c r="R77" s="206"/>
      <c r="S77" s="206"/>
      <c r="T77" s="206"/>
      <c r="U77" s="206"/>
      <c r="V77" s="206"/>
      <c r="W77" s="206"/>
      <c r="X77" s="206"/>
      <c r="Y77" s="218"/>
      <c r="Z77" s="205" t="s">
        <v>4</v>
      </c>
      <c r="AA77" s="206"/>
      <c r="AB77" s="206"/>
      <c r="AC77" s="206"/>
      <c r="AD77" s="218"/>
      <c r="AE77" s="205" t="s">
        <v>3</v>
      </c>
      <c r="AF77" s="206"/>
      <c r="AG77" s="206"/>
      <c r="AH77" s="206"/>
      <c r="AI77" s="206"/>
      <c r="AJ77" s="206"/>
      <c r="AK77" s="206"/>
      <c r="AL77" s="206"/>
      <c r="AM77" s="206"/>
      <c r="AN77" s="218"/>
      <c r="AO77" s="275" t="s">
        <v>294</v>
      </c>
      <c r="AP77" s="276"/>
      <c r="AQ77" s="276"/>
      <c r="AR77" s="276"/>
      <c r="AS77" s="276"/>
      <c r="AT77" s="277"/>
      <c r="AU77" s="222" t="s">
        <v>295</v>
      </c>
      <c r="AV77" s="222"/>
      <c r="AW77" s="222"/>
      <c r="AX77" s="222" t="s">
        <v>290</v>
      </c>
      <c r="AY77" s="222"/>
      <c r="AZ77" s="222"/>
    </row>
    <row r="78" spans="1:64" ht="46.5" customHeight="1">
      <c r="A78" s="205">
        <v>1</v>
      </c>
      <c r="B78" s="206"/>
      <c r="C78" s="206"/>
      <c r="D78" s="206"/>
      <c r="E78" s="206"/>
      <c r="F78" s="218"/>
      <c r="G78" s="205">
        <v>2</v>
      </c>
      <c r="H78" s="206"/>
      <c r="I78" s="206"/>
      <c r="J78" s="206"/>
      <c r="K78" s="206"/>
      <c r="L78" s="206"/>
      <c r="M78" s="206"/>
      <c r="N78" s="206"/>
      <c r="O78" s="206"/>
      <c r="P78" s="206"/>
      <c r="Q78" s="206"/>
      <c r="R78" s="206"/>
      <c r="S78" s="206"/>
      <c r="T78" s="206"/>
      <c r="U78" s="206"/>
      <c r="V78" s="206"/>
      <c r="W78" s="206"/>
      <c r="X78" s="206"/>
      <c r="Y78" s="218"/>
      <c r="Z78" s="205">
        <v>3</v>
      </c>
      <c r="AA78" s="206"/>
      <c r="AB78" s="206"/>
      <c r="AC78" s="206"/>
      <c r="AD78" s="218"/>
      <c r="AE78" s="205">
        <v>4</v>
      </c>
      <c r="AF78" s="206"/>
      <c r="AG78" s="206"/>
      <c r="AH78" s="206"/>
      <c r="AI78" s="206"/>
      <c r="AJ78" s="206"/>
      <c r="AK78" s="206"/>
      <c r="AL78" s="206"/>
      <c r="AM78" s="206"/>
      <c r="AN78" s="218"/>
      <c r="AO78" s="275" t="s">
        <v>291</v>
      </c>
      <c r="AP78" s="276"/>
      <c r="AQ78" s="276"/>
      <c r="AR78" s="277"/>
      <c r="AS78" s="133" t="s">
        <v>292</v>
      </c>
      <c r="AT78" s="133" t="s">
        <v>293</v>
      </c>
      <c r="AU78" s="132" t="s">
        <v>291</v>
      </c>
      <c r="AV78" s="132" t="s">
        <v>292</v>
      </c>
      <c r="AW78" s="132" t="s">
        <v>293</v>
      </c>
      <c r="AX78" s="132" t="s">
        <v>291</v>
      </c>
      <c r="AY78" s="132" t="s">
        <v>292</v>
      </c>
      <c r="AZ78" s="132" t="s">
        <v>293</v>
      </c>
    </row>
    <row r="79" spans="1:64" ht="12.75" hidden="1" customHeight="1">
      <c r="A79" s="229" t="s">
        <v>28</v>
      </c>
      <c r="B79" s="230"/>
      <c r="C79" s="230"/>
      <c r="D79" s="230"/>
      <c r="E79" s="230"/>
      <c r="F79" s="231"/>
      <c r="G79" s="214" t="s">
        <v>8</v>
      </c>
      <c r="H79" s="215"/>
      <c r="I79" s="215"/>
      <c r="J79" s="215"/>
      <c r="K79" s="215"/>
      <c r="L79" s="215"/>
      <c r="M79" s="215"/>
      <c r="N79" s="215"/>
      <c r="O79" s="215"/>
      <c r="P79" s="215"/>
      <c r="Q79" s="215"/>
      <c r="R79" s="215"/>
      <c r="S79" s="215"/>
      <c r="T79" s="215"/>
      <c r="U79" s="215"/>
      <c r="V79" s="215"/>
      <c r="W79" s="215"/>
      <c r="X79" s="215"/>
      <c r="Y79" s="267"/>
      <c r="Z79" s="229" t="s">
        <v>18</v>
      </c>
      <c r="AA79" s="230"/>
      <c r="AB79" s="230"/>
      <c r="AC79" s="230"/>
      <c r="AD79" s="231"/>
      <c r="AE79" s="214" t="s">
        <v>27</v>
      </c>
      <c r="AF79" s="215"/>
      <c r="AG79" s="215"/>
      <c r="AH79" s="215"/>
      <c r="AI79" s="215"/>
      <c r="AJ79" s="215"/>
      <c r="AK79" s="215"/>
      <c r="AL79" s="215"/>
      <c r="AM79" s="215"/>
      <c r="AN79" s="267"/>
      <c r="AO79" s="48" t="s">
        <v>9</v>
      </c>
      <c r="AP79" s="48"/>
      <c r="AQ79" s="48"/>
      <c r="AR79" s="48"/>
      <c r="AS79" s="37" t="s">
        <v>26</v>
      </c>
      <c r="AT79" s="37" t="s">
        <v>11</v>
      </c>
      <c r="AU79" s="132">
        <v>8</v>
      </c>
      <c r="AV79" s="132">
        <v>9</v>
      </c>
      <c r="AW79" s="132">
        <v>10</v>
      </c>
      <c r="AX79" s="132">
        <v>11</v>
      </c>
      <c r="AY79" s="132">
        <v>12</v>
      </c>
      <c r="AZ79" s="132">
        <v>13</v>
      </c>
      <c r="BL79" s="1" t="s">
        <v>17</v>
      </c>
    </row>
    <row r="80" spans="1:64" ht="36" customHeight="1">
      <c r="A80" s="223"/>
      <c r="B80" s="224"/>
      <c r="C80" s="224"/>
      <c r="D80" s="224"/>
      <c r="E80" s="224"/>
      <c r="F80" s="225"/>
      <c r="G80" s="284" t="s">
        <v>71</v>
      </c>
      <c r="H80" s="285"/>
      <c r="I80" s="285"/>
      <c r="J80" s="285"/>
      <c r="K80" s="285"/>
      <c r="L80" s="285"/>
      <c r="M80" s="285"/>
      <c r="N80" s="285"/>
      <c r="O80" s="285"/>
      <c r="P80" s="285"/>
      <c r="Q80" s="285"/>
      <c r="R80" s="285"/>
      <c r="S80" s="285"/>
      <c r="T80" s="285"/>
      <c r="U80" s="285"/>
      <c r="V80" s="285"/>
      <c r="W80" s="285"/>
      <c r="X80" s="285"/>
      <c r="Y80" s="286"/>
      <c r="Z80" s="229"/>
      <c r="AA80" s="230"/>
      <c r="AB80" s="230"/>
      <c r="AC80" s="230"/>
      <c r="AD80" s="231"/>
      <c r="AE80" s="229"/>
      <c r="AF80" s="230"/>
      <c r="AG80" s="230"/>
      <c r="AH80" s="230"/>
      <c r="AI80" s="230"/>
      <c r="AJ80" s="230"/>
      <c r="AK80" s="230"/>
      <c r="AL80" s="230"/>
      <c r="AM80" s="230"/>
      <c r="AN80" s="231"/>
      <c r="AO80" s="287"/>
      <c r="AP80" s="287"/>
      <c r="AQ80" s="287"/>
      <c r="AR80" s="287"/>
      <c r="AS80" s="37"/>
      <c r="AT80" s="37"/>
      <c r="AU80" s="61"/>
      <c r="AV80" s="61"/>
      <c r="AW80" s="61"/>
      <c r="AX80" s="61"/>
      <c r="AY80" s="61"/>
      <c r="AZ80" s="61"/>
    </row>
    <row r="81" spans="1:52" ht="16.5" customHeight="1">
      <c r="A81" s="288" t="s">
        <v>206</v>
      </c>
      <c r="B81" s="289"/>
      <c r="C81" s="289"/>
      <c r="D81" s="289"/>
      <c r="E81" s="289"/>
      <c r="F81" s="290"/>
      <c r="G81" s="291" t="s">
        <v>47</v>
      </c>
      <c r="H81" s="292"/>
      <c r="I81" s="292"/>
      <c r="J81" s="292"/>
      <c r="K81" s="292"/>
      <c r="L81" s="292"/>
      <c r="M81" s="292"/>
      <c r="N81" s="292"/>
      <c r="O81" s="292"/>
      <c r="P81" s="292"/>
      <c r="Q81" s="292"/>
      <c r="R81" s="292"/>
      <c r="S81" s="292"/>
      <c r="T81" s="292"/>
      <c r="U81" s="292"/>
      <c r="V81" s="292"/>
      <c r="W81" s="292"/>
      <c r="X81" s="292"/>
      <c r="Y81" s="293"/>
      <c r="Z81" s="229"/>
      <c r="AA81" s="230"/>
      <c r="AB81" s="230"/>
      <c r="AC81" s="230"/>
      <c r="AD81" s="231"/>
      <c r="AE81" s="229"/>
      <c r="AF81" s="230"/>
      <c r="AG81" s="230"/>
      <c r="AH81" s="230"/>
      <c r="AI81" s="230"/>
      <c r="AJ81" s="230"/>
      <c r="AK81" s="230"/>
      <c r="AL81" s="230"/>
      <c r="AM81" s="230"/>
      <c r="AN81" s="231"/>
      <c r="AO81" s="294"/>
      <c r="AP81" s="294"/>
      <c r="AQ81" s="294"/>
      <c r="AR81" s="294"/>
      <c r="AS81" s="89"/>
      <c r="AT81" s="89"/>
      <c r="AU81" s="68"/>
      <c r="AV81" s="68"/>
      <c r="AW81" s="68"/>
      <c r="AX81" s="68"/>
      <c r="AY81" s="68"/>
      <c r="AZ81" s="68"/>
    </row>
    <row r="82" spans="1:52" ht="33" customHeight="1">
      <c r="A82" s="299" t="s">
        <v>173</v>
      </c>
      <c r="B82" s="300"/>
      <c r="C82" s="300"/>
      <c r="D82" s="300"/>
      <c r="E82" s="300"/>
      <c r="F82" s="301"/>
      <c r="G82" s="302" t="s">
        <v>72</v>
      </c>
      <c r="H82" s="303"/>
      <c r="I82" s="303"/>
      <c r="J82" s="303"/>
      <c r="K82" s="303"/>
      <c r="L82" s="303"/>
      <c r="M82" s="303"/>
      <c r="N82" s="303"/>
      <c r="O82" s="303"/>
      <c r="P82" s="303"/>
      <c r="Q82" s="303"/>
      <c r="R82" s="303"/>
      <c r="S82" s="303"/>
      <c r="T82" s="303"/>
      <c r="U82" s="303"/>
      <c r="V82" s="303"/>
      <c r="W82" s="303"/>
      <c r="X82" s="303"/>
      <c r="Y82" s="304"/>
      <c r="Z82" s="305" t="s">
        <v>73</v>
      </c>
      <c r="AA82" s="306"/>
      <c r="AB82" s="306"/>
      <c r="AC82" s="306"/>
      <c r="AD82" s="307"/>
      <c r="AE82" s="308" t="s">
        <v>321</v>
      </c>
      <c r="AF82" s="309"/>
      <c r="AG82" s="309"/>
      <c r="AH82" s="309"/>
      <c r="AI82" s="309"/>
      <c r="AJ82" s="309"/>
      <c r="AK82" s="309"/>
      <c r="AL82" s="309"/>
      <c r="AM82" s="309"/>
      <c r="AN82" s="310"/>
      <c r="AO82" s="311"/>
      <c r="AP82" s="311"/>
      <c r="AQ82" s="311"/>
      <c r="AR82" s="311"/>
      <c r="AS82" s="33"/>
      <c r="AT82" s="89"/>
      <c r="AU82" s="49"/>
      <c r="AV82" s="49"/>
      <c r="AW82" s="68"/>
      <c r="AX82" s="68"/>
      <c r="AY82" s="68"/>
      <c r="AZ82" s="68"/>
    </row>
    <row r="83" spans="1:52" ht="33.75" customHeight="1">
      <c r="A83" s="299" t="s">
        <v>174</v>
      </c>
      <c r="B83" s="300"/>
      <c r="C83" s="300"/>
      <c r="D83" s="300"/>
      <c r="E83" s="300"/>
      <c r="F83" s="301"/>
      <c r="G83" s="302" t="s">
        <v>74</v>
      </c>
      <c r="H83" s="303"/>
      <c r="I83" s="303"/>
      <c r="J83" s="303"/>
      <c r="K83" s="303"/>
      <c r="L83" s="303"/>
      <c r="M83" s="303"/>
      <c r="N83" s="303"/>
      <c r="O83" s="303"/>
      <c r="P83" s="303"/>
      <c r="Q83" s="303"/>
      <c r="R83" s="303"/>
      <c r="S83" s="303"/>
      <c r="T83" s="303"/>
      <c r="U83" s="303"/>
      <c r="V83" s="303"/>
      <c r="W83" s="303"/>
      <c r="X83" s="303"/>
      <c r="Y83" s="304"/>
      <c r="Z83" s="305" t="s">
        <v>73</v>
      </c>
      <c r="AA83" s="306"/>
      <c r="AB83" s="306"/>
      <c r="AC83" s="306"/>
      <c r="AD83" s="307"/>
      <c r="AE83" s="305" t="s">
        <v>322</v>
      </c>
      <c r="AF83" s="306"/>
      <c r="AG83" s="306"/>
      <c r="AH83" s="306"/>
      <c r="AI83" s="306"/>
      <c r="AJ83" s="306"/>
      <c r="AK83" s="306"/>
      <c r="AL83" s="306"/>
      <c r="AM83" s="306"/>
      <c r="AN83" s="307"/>
      <c r="AO83" s="311"/>
      <c r="AP83" s="311"/>
      <c r="AQ83" s="311"/>
      <c r="AR83" s="311"/>
      <c r="AS83" s="129"/>
      <c r="AT83" s="89"/>
      <c r="AU83" s="49"/>
      <c r="AV83" s="49"/>
      <c r="AW83" s="68"/>
      <c r="AX83" s="68"/>
      <c r="AY83" s="68"/>
      <c r="AZ83" s="68"/>
    </row>
    <row r="84" spans="1:52" ht="18.75" customHeight="1">
      <c r="A84" s="295" t="s">
        <v>304</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7"/>
    </row>
    <row r="85" spans="1:52" ht="18.75" customHeight="1">
      <c r="A85" s="288" t="s">
        <v>207</v>
      </c>
      <c r="B85" s="289"/>
      <c r="C85" s="289"/>
      <c r="D85" s="289"/>
      <c r="E85" s="289"/>
      <c r="F85" s="290"/>
      <c r="G85" s="291" t="s">
        <v>48</v>
      </c>
      <c r="H85" s="292"/>
      <c r="I85" s="292"/>
      <c r="J85" s="292"/>
      <c r="K85" s="292"/>
      <c r="L85" s="292"/>
      <c r="M85" s="292"/>
      <c r="N85" s="292"/>
      <c r="O85" s="292"/>
      <c r="P85" s="292"/>
      <c r="Q85" s="292"/>
      <c r="R85" s="292"/>
      <c r="S85" s="292"/>
      <c r="T85" s="292"/>
      <c r="U85" s="292"/>
      <c r="V85" s="292"/>
      <c r="W85" s="292"/>
      <c r="X85" s="292"/>
      <c r="Y85" s="293"/>
      <c r="Z85" s="291" t="s">
        <v>51</v>
      </c>
      <c r="AA85" s="292"/>
      <c r="AB85" s="292"/>
      <c r="AC85" s="292"/>
      <c r="AD85" s="293"/>
      <c r="AE85" s="291" t="s">
        <v>51</v>
      </c>
      <c r="AF85" s="292"/>
      <c r="AG85" s="292"/>
      <c r="AH85" s="292"/>
      <c r="AI85" s="292"/>
      <c r="AJ85" s="292"/>
      <c r="AK85" s="292"/>
      <c r="AL85" s="292"/>
      <c r="AM85" s="292"/>
      <c r="AN85" s="293"/>
      <c r="AO85" s="298"/>
      <c r="AP85" s="298"/>
      <c r="AQ85" s="298"/>
      <c r="AR85" s="298"/>
      <c r="AS85" s="33"/>
      <c r="AT85" s="89">
        <f t="shared" ref="AT85:AT150" si="12">AO85+AS85</f>
        <v>0</v>
      </c>
      <c r="AU85" s="90"/>
      <c r="AV85" s="90"/>
      <c r="AW85" s="68">
        <f t="shared" ref="AW85:AW150" si="13">AU85+AV85</f>
        <v>0</v>
      </c>
      <c r="AX85" s="68">
        <f t="shared" ref="AX85:AX150" si="14">AO85-AU85</f>
        <v>0</v>
      </c>
      <c r="AY85" s="68">
        <f t="shared" ref="AY85:AZ151" si="15">AS85-AV85</f>
        <v>0</v>
      </c>
      <c r="AZ85" s="68">
        <f t="shared" si="15"/>
        <v>0</v>
      </c>
    </row>
    <row r="86" spans="1:52" ht="34.5" customHeight="1">
      <c r="A86" s="299" t="s">
        <v>175</v>
      </c>
      <c r="B86" s="300"/>
      <c r="C86" s="300"/>
      <c r="D86" s="300"/>
      <c r="E86" s="300"/>
      <c r="F86" s="301"/>
      <c r="G86" s="302" t="s">
        <v>75</v>
      </c>
      <c r="H86" s="303"/>
      <c r="I86" s="303"/>
      <c r="J86" s="303"/>
      <c r="K86" s="303"/>
      <c r="L86" s="303"/>
      <c r="M86" s="303"/>
      <c r="N86" s="303"/>
      <c r="O86" s="303"/>
      <c r="P86" s="303"/>
      <c r="Q86" s="303"/>
      <c r="R86" s="303"/>
      <c r="S86" s="303"/>
      <c r="T86" s="303"/>
      <c r="U86" s="303"/>
      <c r="V86" s="303"/>
      <c r="W86" s="303"/>
      <c r="X86" s="303"/>
      <c r="Y86" s="304"/>
      <c r="Z86" s="305" t="s">
        <v>49</v>
      </c>
      <c r="AA86" s="306"/>
      <c r="AB86" s="306"/>
      <c r="AC86" s="306"/>
      <c r="AD86" s="307"/>
      <c r="AE86" s="305" t="s">
        <v>76</v>
      </c>
      <c r="AF86" s="306"/>
      <c r="AG86" s="306"/>
      <c r="AH86" s="306"/>
      <c r="AI86" s="306"/>
      <c r="AJ86" s="306"/>
      <c r="AK86" s="306"/>
      <c r="AL86" s="306"/>
      <c r="AM86" s="306"/>
      <c r="AN86" s="307"/>
      <c r="AO86" s="312"/>
      <c r="AP86" s="312"/>
      <c r="AQ86" s="312"/>
      <c r="AR86" s="312"/>
      <c r="AS86" s="129"/>
      <c r="AT86" s="89"/>
      <c r="AU86" s="90"/>
      <c r="AV86" s="90"/>
      <c r="AW86" s="68"/>
      <c r="AX86" s="68"/>
      <c r="AY86" s="68"/>
      <c r="AZ86" s="68"/>
    </row>
    <row r="87" spans="1:52" ht="35.25" customHeight="1">
      <c r="A87" s="299" t="s">
        <v>176</v>
      </c>
      <c r="B87" s="300"/>
      <c r="C87" s="300"/>
      <c r="D87" s="300"/>
      <c r="E87" s="300"/>
      <c r="F87" s="301"/>
      <c r="G87" s="313" t="s">
        <v>170</v>
      </c>
      <c r="H87" s="313"/>
      <c r="I87" s="313"/>
      <c r="J87" s="313"/>
      <c r="K87" s="313"/>
      <c r="L87" s="313"/>
      <c r="M87" s="313"/>
      <c r="N87" s="313"/>
      <c r="O87" s="313"/>
      <c r="P87" s="313"/>
      <c r="Q87" s="313"/>
      <c r="R87" s="313"/>
      <c r="S87" s="313"/>
      <c r="T87" s="313"/>
      <c r="U87" s="313"/>
      <c r="V87" s="313"/>
      <c r="W87" s="313"/>
      <c r="X87" s="313"/>
      <c r="Y87" s="313"/>
      <c r="Z87" s="305" t="s">
        <v>77</v>
      </c>
      <c r="AA87" s="306"/>
      <c r="AB87" s="306"/>
      <c r="AC87" s="306"/>
      <c r="AD87" s="307"/>
      <c r="AE87" s="305" t="s">
        <v>76</v>
      </c>
      <c r="AF87" s="306"/>
      <c r="AG87" s="306"/>
      <c r="AH87" s="306"/>
      <c r="AI87" s="306"/>
      <c r="AJ87" s="306"/>
      <c r="AK87" s="306"/>
      <c r="AL87" s="306"/>
      <c r="AM87" s="306"/>
      <c r="AN87" s="307"/>
      <c r="AO87" s="314"/>
      <c r="AP87" s="314"/>
      <c r="AQ87" s="314"/>
      <c r="AR87" s="314"/>
      <c r="AS87" s="34"/>
      <c r="AT87" s="89"/>
      <c r="AU87" s="49"/>
      <c r="AV87" s="49"/>
      <c r="AW87" s="68"/>
      <c r="AX87" s="68"/>
      <c r="AY87" s="68"/>
      <c r="AZ87" s="68"/>
    </row>
    <row r="88" spans="1:52" ht="21.75" customHeight="1">
      <c r="A88" s="295" t="s">
        <v>299</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7"/>
    </row>
    <row r="89" spans="1:52" ht="18" customHeight="1">
      <c r="A89" s="288" t="s">
        <v>208</v>
      </c>
      <c r="B89" s="289"/>
      <c r="C89" s="289"/>
      <c r="D89" s="289"/>
      <c r="E89" s="289"/>
      <c r="F89" s="290"/>
      <c r="G89" s="291" t="s">
        <v>50</v>
      </c>
      <c r="H89" s="292"/>
      <c r="I89" s="292"/>
      <c r="J89" s="292"/>
      <c r="K89" s="292"/>
      <c r="L89" s="292"/>
      <c r="M89" s="292"/>
      <c r="N89" s="292"/>
      <c r="O89" s="292"/>
      <c r="P89" s="292"/>
      <c r="Q89" s="292"/>
      <c r="R89" s="292"/>
      <c r="S89" s="292"/>
      <c r="T89" s="292"/>
      <c r="U89" s="292"/>
      <c r="V89" s="292"/>
      <c r="W89" s="292"/>
      <c r="X89" s="292"/>
      <c r="Y89" s="293"/>
      <c r="Z89" s="291" t="s">
        <v>51</v>
      </c>
      <c r="AA89" s="292"/>
      <c r="AB89" s="292"/>
      <c r="AC89" s="292"/>
      <c r="AD89" s="293"/>
      <c r="AE89" s="291" t="s">
        <v>51</v>
      </c>
      <c r="AF89" s="292"/>
      <c r="AG89" s="292"/>
      <c r="AH89" s="292"/>
      <c r="AI89" s="292"/>
      <c r="AJ89" s="292"/>
      <c r="AK89" s="292"/>
      <c r="AL89" s="292"/>
      <c r="AM89" s="292"/>
      <c r="AN89" s="293"/>
      <c r="AO89" s="311"/>
      <c r="AP89" s="311"/>
      <c r="AQ89" s="311"/>
      <c r="AR89" s="311"/>
      <c r="AS89" s="33"/>
      <c r="AT89" s="89">
        <f t="shared" si="12"/>
        <v>0</v>
      </c>
      <c r="AU89" s="49"/>
      <c r="AV89" s="49"/>
      <c r="AW89" s="68">
        <f t="shared" si="13"/>
        <v>0</v>
      </c>
      <c r="AX89" s="68">
        <f t="shared" si="14"/>
        <v>0</v>
      </c>
      <c r="AY89" s="68">
        <f t="shared" si="15"/>
        <v>0</v>
      </c>
      <c r="AZ89" s="68">
        <f t="shared" si="15"/>
        <v>0</v>
      </c>
    </row>
    <row r="90" spans="1:52" ht="33.75" customHeight="1">
      <c r="A90" s="299" t="s">
        <v>177</v>
      </c>
      <c r="B90" s="300"/>
      <c r="C90" s="300"/>
      <c r="D90" s="300"/>
      <c r="E90" s="300"/>
      <c r="F90" s="301"/>
      <c r="G90" s="302" t="s">
        <v>78</v>
      </c>
      <c r="H90" s="303"/>
      <c r="I90" s="303"/>
      <c r="J90" s="303"/>
      <c r="K90" s="303"/>
      <c r="L90" s="303"/>
      <c r="M90" s="303"/>
      <c r="N90" s="303"/>
      <c r="O90" s="303"/>
      <c r="P90" s="303"/>
      <c r="Q90" s="303"/>
      <c r="R90" s="303"/>
      <c r="S90" s="303"/>
      <c r="T90" s="303"/>
      <c r="U90" s="303"/>
      <c r="V90" s="303"/>
      <c r="W90" s="303"/>
      <c r="X90" s="303"/>
      <c r="Y90" s="304"/>
      <c r="Z90" s="305" t="s">
        <v>79</v>
      </c>
      <c r="AA90" s="306"/>
      <c r="AB90" s="306"/>
      <c r="AC90" s="306"/>
      <c r="AD90" s="307"/>
      <c r="AE90" s="305" t="s">
        <v>80</v>
      </c>
      <c r="AF90" s="306"/>
      <c r="AG90" s="306"/>
      <c r="AH90" s="306"/>
      <c r="AI90" s="306"/>
      <c r="AJ90" s="306"/>
      <c r="AK90" s="306"/>
      <c r="AL90" s="306"/>
      <c r="AM90" s="306"/>
      <c r="AN90" s="307"/>
      <c r="AO90" s="311"/>
      <c r="AP90" s="311"/>
      <c r="AQ90" s="311"/>
      <c r="AR90" s="311"/>
      <c r="AS90" s="129"/>
      <c r="AT90" s="89"/>
      <c r="AU90" s="49"/>
      <c r="AV90" s="49"/>
      <c r="AW90" s="68"/>
      <c r="AX90" s="68"/>
      <c r="AY90" s="68"/>
      <c r="AZ90" s="68"/>
    </row>
    <row r="91" spans="1:52" ht="37.5" customHeight="1">
      <c r="A91" s="299" t="s">
        <v>178</v>
      </c>
      <c r="B91" s="300"/>
      <c r="C91" s="300"/>
      <c r="D91" s="300"/>
      <c r="E91" s="300"/>
      <c r="F91" s="301"/>
      <c r="G91" s="315" t="s">
        <v>81</v>
      </c>
      <c r="H91" s="316"/>
      <c r="I91" s="316"/>
      <c r="J91" s="316"/>
      <c r="K91" s="316"/>
      <c r="L91" s="316"/>
      <c r="M91" s="316"/>
      <c r="N91" s="316"/>
      <c r="O91" s="316"/>
      <c r="P91" s="316"/>
      <c r="Q91" s="316"/>
      <c r="R91" s="316"/>
      <c r="S91" s="316"/>
      <c r="T91" s="316"/>
      <c r="U91" s="316"/>
      <c r="V91" s="316"/>
      <c r="W91" s="316"/>
      <c r="X91" s="316"/>
      <c r="Y91" s="317"/>
      <c r="Z91" s="305" t="s">
        <v>82</v>
      </c>
      <c r="AA91" s="306"/>
      <c r="AB91" s="306"/>
      <c r="AC91" s="306"/>
      <c r="AD91" s="307"/>
      <c r="AE91" s="305" t="s">
        <v>83</v>
      </c>
      <c r="AF91" s="306"/>
      <c r="AG91" s="306"/>
      <c r="AH91" s="306"/>
      <c r="AI91" s="306"/>
      <c r="AJ91" s="306"/>
      <c r="AK91" s="306"/>
      <c r="AL91" s="306"/>
      <c r="AM91" s="306"/>
      <c r="AN91" s="307"/>
      <c r="AO91" s="311"/>
      <c r="AP91" s="311"/>
      <c r="AQ91" s="311"/>
      <c r="AR91" s="311"/>
      <c r="AS91" s="33"/>
      <c r="AT91" s="89"/>
      <c r="AU91" s="49"/>
      <c r="AV91" s="63"/>
      <c r="AW91" s="68"/>
      <c r="AX91" s="68"/>
      <c r="AY91" s="68"/>
      <c r="AZ91" s="68"/>
    </row>
    <row r="92" spans="1:52" ht="27" customHeight="1">
      <c r="A92" s="295" t="s">
        <v>299</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7"/>
    </row>
    <row r="93" spans="1:52" ht="18.75" customHeight="1">
      <c r="A93" s="288" t="s">
        <v>209</v>
      </c>
      <c r="B93" s="289"/>
      <c r="C93" s="289"/>
      <c r="D93" s="289"/>
      <c r="E93" s="289"/>
      <c r="F93" s="290"/>
      <c r="G93" s="291" t="s">
        <v>52</v>
      </c>
      <c r="H93" s="292"/>
      <c r="I93" s="292"/>
      <c r="J93" s="292"/>
      <c r="K93" s="292"/>
      <c r="L93" s="292"/>
      <c r="M93" s="292"/>
      <c r="N93" s="292"/>
      <c r="O93" s="292"/>
      <c r="P93" s="292"/>
      <c r="Q93" s="292"/>
      <c r="R93" s="292"/>
      <c r="S93" s="292"/>
      <c r="T93" s="292"/>
      <c r="U93" s="292"/>
      <c r="V93" s="292"/>
      <c r="W93" s="292"/>
      <c r="X93" s="292"/>
      <c r="Y93" s="293"/>
      <c r="Z93" s="305"/>
      <c r="AA93" s="306"/>
      <c r="AB93" s="306"/>
      <c r="AC93" s="306"/>
      <c r="AD93" s="307"/>
      <c r="AE93" s="305"/>
      <c r="AF93" s="306"/>
      <c r="AG93" s="306"/>
      <c r="AH93" s="306"/>
      <c r="AI93" s="306"/>
      <c r="AJ93" s="306"/>
      <c r="AK93" s="306"/>
      <c r="AL93" s="306"/>
      <c r="AM93" s="306"/>
      <c r="AN93" s="307"/>
      <c r="AO93" s="319"/>
      <c r="AP93" s="319"/>
      <c r="AQ93" s="319"/>
      <c r="AR93" s="319"/>
      <c r="AS93" s="33"/>
      <c r="AT93" s="70">
        <f t="shared" si="12"/>
        <v>0</v>
      </c>
      <c r="AU93" s="64"/>
      <c r="AV93" s="64"/>
      <c r="AW93" s="68">
        <f t="shared" si="13"/>
        <v>0</v>
      </c>
      <c r="AX93" s="68">
        <f t="shared" si="14"/>
        <v>0</v>
      </c>
      <c r="AY93" s="68">
        <f t="shared" si="15"/>
        <v>0</v>
      </c>
      <c r="AZ93" s="68">
        <f t="shared" si="15"/>
        <v>0</v>
      </c>
    </row>
    <row r="94" spans="1:52" ht="52.5" customHeight="1">
      <c r="A94" s="299" t="s">
        <v>179</v>
      </c>
      <c r="B94" s="300"/>
      <c r="C94" s="300"/>
      <c r="D94" s="300"/>
      <c r="E94" s="300"/>
      <c r="F94" s="301"/>
      <c r="G94" s="315" t="s">
        <v>84</v>
      </c>
      <c r="H94" s="316"/>
      <c r="I94" s="316"/>
      <c r="J94" s="316"/>
      <c r="K94" s="316"/>
      <c r="L94" s="316"/>
      <c r="M94" s="316"/>
      <c r="N94" s="316"/>
      <c r="O94" s="316"/>
      <c r="P94" s="316"/>
      <c r="Q94" s="316"/>
      <c r="R94" s="316"/>
      <c r="S94" s="316"/>
      <c r="T94" s="316"/>
      <c r="U94" s="316"/>
      <c r="V94" s="316"/>
      <c r="W94" s="316"/>
      <c r="X94" s="316"/>
      <c r="Y94" s="317"/>
      <c r="Z94" s="305" t="s">
        <v>53</v>
      </c>
      <c r="AA94" s="306"/>
      <c r="AB94" s="306"/>
      <c r="AC94" s="306"/>
      <c r="AD94" s="307"/>
      <c r="AE94" s="308" t="s">
        <v>323</v>
      </c>
      <c r="AF94" s="309"/>
      <c r="AG94" s="309"/>
      <c r="AH94" s="309"/>
      <c r="AI94" s="309"/>
      <c r="AJ94" s="309"/>
      <c r="AK94" s="309"/>
      <c r="AL94" s="309"/>
      <c r="AM94" s="309"/>
      <c r="AN94" s="310"/>
      <c r="AO94" s="318"/>
      <c r="AP94" s="318"/>
      <c r="AQ94" s="318"/>
      <c r="AR94" s="318"/>
      <c r="AS94" s="32"/>
      <c r="AT94" s="104"/>
      <c r="AU94" s="58"/>
      <c r="AV94" s="58"/>
      <c r="AW94" s="94"/>
      <c r="AX94" s="106"/>
      <c r="AY94" s="106"/>
      <c r="AZ94" s="106"/>
    </row>
    <row r="95" spans="1:52" ht="23.25" customHeight="1">
      <c r="A95" s="295" t="s">
        <v>299</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7"/>
    </row>
    <row r="96" spans="1:52" ht="104.25" customHeight="1">
      <c r="A96" s="230">
        <v>2</v>
      </c>
      <c r="B96" s="230"/>
      <c r="C96" s="230"/>
      <c r="D96" s="230"/>
      <c r="E96" s="230"/>
      <c r="F96" s="231"/>
      <c r="G96" s="291" t="s">
        <v>324</v>
      </c>
      <c r="H96" s="227"/>
      <c r="I96" s="227"/>
      <c r="J96" s="227"/>
      <c r="K96" s="227"/>
      <c r="L96" s="227"/>
      <c r="M96" s="227"/>
      <c r="N96" s="227"/>
      <c r="O96" s="227"/>
      <c r="P96" s="227"/>
      <c r="Q96" s="227"/>
      <c r="R96" s="227"/>
      <c r="S96" s="227"/>
      <c r="T96" s="227"/>
      <c r="U96" s="227"/>
      <c r="V96" s="227"/>
      <c r="W96" s="227"/>
      <c r="X96" s="227"/>
      <c r="Y96" s="228"/>
      <c r="Z96" s="229"/>
      <c r="AA96" s="227"/>
      <c r="AB96" s="227"/>
      <c r="AC96" s="227"/>
      <c r="AD96" s="228"/>
      <c r="AE96" s="229"/>
      <c r="AF96" s="230"/>
      <c r="AG96" s="230"/>
      <c r="AH96" s="230"/>
      <c r="AI96" s="230"/>
      <c r="AJ96" s="230"/>
      <c r="AK96" s="230"/>
      <c r="AL96" s="230"/>
      <c r="AM96" s="230"/>
      <c r="AN96" s="231"/>
      <c r="AO96" s="320"/>
      <c r="AP96" s="321"/>
      <c r="AQ96" s="321"/>
      <c r="AR96" s="322"/>
      <c r="AS96" s="37"/>
      <c r="AT96" s="70"/>
      <c r="AU96" s="48"/>
      <c r="AV96" s="48"/>
      <c r="AW96" s="55"/>
      <c r="AX96" s="55"/>
      <c r="AY96" s="55"/>
      <c r="AZ96" s="55"/>
    </row>
    <row r="97" spans="1:52" ht="16.5" customHeight="1">
      <c r="A97" s="288" t="s">
        <v>210</v>
      </c>
      <c r="B97" s="289"/>
      <c r="C97" s="289"/>
      <c r="D97" s="289"/>
      <c r="E97" s="289"/>
      <c r="F97" s="290"/>
      <c r="G97" s="291" t="s">
        <v>47</v>
      </c>
      <c r="H97" s="292"/>
      <c r="I97" s="292"/>
      <c r="J97" s="292"/>
      <c r="K97" s="292"/>
      <c r="L97" s="292"/>
      <c r="M97" s="292"/>
      <c r="N97" s="292"/>
      <c r="O97" s="292"/>
      <c r="P97" s="292"/>
      <c r="Q97" s="292"/>
      <c r="R97" s="292"/>
      <c r="S97" s="292"/>
      <c r="T97" s="292"/>
      <c r="U97" s="292"/>
      <c r="V97" s="292"/>
      <c r="W97" s="292"/>
      <c r="X97" s="292"/>
      <c r="Y97" s="293"/>
      <c r="Z97" s="229"/>
      <c r="AA97" s="230"/>
      <c r="AB97" s="230"/>
      <c r="AC97" s="230"/>
      <c r="AD97" s="231"/>
      <c r="AE97" s="229"/>
      <c r="AF97" s="230"/>
      <c r="AG97" s="230"/>
      <c r="AH97" s="230"/>
      <c r="AI97" s="230"/>
      <c r="AJ97" s="230"/>
      <c r="AK97" s="230"/>
      <c r="AL97" s="230"/>
      <c r="AM97" s="230"/>
      <c r="AN97" s="231"/>
      <c r="AO97" s="311"/>
      <c r="AP97" s="311"/>
      <c r="AQ97" s="311"/>
      <c r="AR97" s="311"/>
      <c r="AS97" s="33"/>
      <c r="AT97" s="89"/>
      <c r="AU97" s="49"/>
      <c r="AV97" s="49"/>
      <c r="AW97" s="68"/>
      <c r="AX97" s="68"/>
      <c r="AY97" s="68"/>
      <c r="AZ97" s="55"/>
    </row>
    <row r="98" spans="1:52" ht="33" customHeight="1">
      <c r="A98" s="299" t="s">
        <v>180</v>
      </c>
      <c r="B98" s="300"/>
      <c r="C98" s="300"/>
      <c r="D98" s="300"/>
      <c r="E98" s="300"/>
      <c r="F98" s="301"/>
      <c r="G98" s="302" t="s">
        <v>85</v>
      </c>
      <c r="H98" s="303"/>
      <c r="I98" s="303"/>
      <c r="J98" s="303"/>
      <c r="K98" s="303"/>
      <c r="L98" s="303"/>
      <c r="M98" s="303"/>
      <c r="N98" s="303"/>
      <c r="O98" s="303"/>
      <c r="P98" s="303"/>
      <c r="Q98" s="303"/>
      <c r="R98" s="303"/>
      <c r="S98" s="303"/>
      <c r="T98" s="303"/>
      <c r="U98" s="303"/>
      <c r="V98" s="303"/>
      <c r="W98" s="303"/>
      <c r="X98" s="303"/>
      <c r="Y98" s="304"/>
      <c r="Z98" s="305" t="s">
        <v>57</v>
      </c>
      <c r="AA98" s="306"/>
      <c r="AB98" s="306"/>
      <c r="AC98" s="306"/>
      <c r="AD98" s="307"/>
      <c r="AE98" s="305" t="s">
        <v>325</v>
      </c>
      <c r="AF98" s="306"/>
      <c r="AG98" s="306"/>
      <c r="AH98" s="306"/>
      <c r="AI98" s="306"/>
      <c r="AJ98" s="306"/>
      <c r="AK98" s="306"/>
      <c r="AL98" s="306"/>
      <c r="AM98" s="306"/>
      <c r="AN98" s="307"/>
      <c r="AO98" s="249">
        <v>1339</v>
      </c>
      <c r="AP98" s="249"/>
      <c r="AQ98" s="249"/>
      <c r="AR98" s="249"/>
      <c r="AS98" s="34"/>
      <c r="AT98" s="138">
        <f t="shared" si="12"/>
        <v>1339</v>
      </c>
      <c r="AU98" s="57">
        <v>1339</v>
      </c>
      <c r="AV98" s="57"/>
      <c r="AW98" s="69">
        <f t="shared" si="13"/>
        <v>1339</v>
      </c>
      <c r="AX98" s="69">
        <f t="shared" si="14"/>
        <v>0</v>
      </c>
      <c r="AY98" s="69">
        <f t="shared" si="15"/>
        <v>0</v>
      </c>
      <c r="AZ98" s="69">
        <f t="shared" si="15"/>
        <v>0</v>
      </c>
    </row>
    <row r="99" spans="1:52" ht="52.5" customHeight="1">
      <c r="A99" s="299" t="s">
        <v>181</v>
      </c>
      <c r="B99" s="300"/>
      <c r="C99" s="300"/>
      <c r="D99" s="300"/>
      <c r="E99" s="300"/>
      <c r="F99" s="301"/>
      <c r="G99" s="302" t="s">
        <v>86</v>
      </c>
      <c r="H99" s="303"/>
      <c r="I99" s="303"/>
      <c r="J99" s="303"/>
      <c r="K99" s="303"/>
      <c r="L99" s="303"/>
      <c r="M99" s="303"/>
      <c r="N99" s="303"/>
      <c r="O99" s="303"/>
      <c r="P99" s="303"/>
      <c r="Q99" s="303"/>
      <c r="R99" s="303"/>
      <c r="S99" s="303"/>
      <c r="T99" s="303"/>
      <c r="U99" s="303"/>
      <c r="V99" s="303"/>
      <c r="W99" s="303"/>
      <c r="X99" s="303"/>
      <c r="Y99" s="304"/>
      <c r="Z99" s="305" t="s">
        <v>57</v>
      </c>
      <c r="AA99" s="306"/>
      <c r="AB99" s="306"/>
      <c r="AC99" s="306"/>
      <c r="AD99" s="307"/>
      <c r="AE99" s="323" t="s">
        <v>326</v>
      </c>
      <c r="AF99" s="324"/>
      <c r="AG99" s="324"/>
      <c r="AH99" s="324"/>
      <c r="AI99" s="324"/>
      <c r="AJ99" s="324"/>
      <c r="AK99" s="324"/>
      <c r="AL99" s="324"/>
      <c r="AM99" s="324"/>
      <c r="AN99" s="325"/>
      <c r="AO99" s="249">
        <f>966.47+276.716</f>
        <v>1243.1860000000001</v>
      </c>
      <c r="AP99" s="249"/>
      <c r="AQ99" s="249"/>
      <c r="AR99" s="249"/>
      <c r="AS99" s="145">
        <v>201.76</v>
      </c>
      <c r="AT99" s="138">
        <f>AO99+AS99</f>
        <v>1444.9460000000001</v>
      </c>
      <c r="AU99" s="57">
        <f>966.47-30.009+192.89331</f>
        <v>1129.3543099999999</v>
      </c>
      <c r="AV99" s="57">
        <v>196.66</v>
      </c>
      <c r="AW99" s="69">
        <f t="shared" si="13"/>
        <v>1326.01431</v>
      </c>
      <c r="AX99" s="69">
        <f>AU99-AO99</f>
        <v>-113.83169000000021</v>
      </c>
      <c r="AY99" s="69">
        <f>AV99-AS99</f>
        <v>-5.0999999999999943</v>
      </c>
      <c r="AZ99" s="69">
        <f>AY99+AX99</f>
        <v>-118.9316900000002</v>
      </c>
    </row>
    <row r="100" spans="1:52" ht="33.75" customHeight="1">
      <c r="A100" s="299" t="s">
        <v>182</v>
      </c>
      <c r="B100" s="300"/>
      <c r="C100" s="300"/>
      <c r="D100" s="300"/>
      <c r="E100" s="300"/>
      <c r="F100" s="301"/>
      <c r="G100" s="302" t="s">
        <v>87</v>
      </c>
      <c r="H100" s="303"/>
      <c r="I100" s="303"/>
      <c r="J100" s="303"/>
      <c r="K100" s="303"/>
      <c r="L100" s="303"/>
      <c r="M100" s="303"/>
      <c r="N100" s="303"/>
      <c r="O100" s="303"/>
      <c r="P100" s="303"/>
      <c r="Q100" s="303"/>
      <c r="R100" s="303"/>
      <c r="S100" s="303"/>
      <c r="T100" s="303"/>
      <c r="U100" s="303"/>
      <c r="V100" s="303"/>
      <c r="W100" s="303"/>
      <c r="X100" s="303"/>
      <c r="Y100" s="304"/>
      <c r="Z100" s="305" t="s">
        <v>57</v>
      </c>
      <c r="AA100" s="306"/>
      <c r="AB100" s="306"/>
      <c r="AC100" s="306"/>
      <c r="AD100" s="307"/>
      <c r="AE100" s="305" t="s">
        <v>327</v>
      </c>
      <c r="AF100" s="306"/>
      <c r="AG100" s="306"/>
      <c r="AH100" s="306"/>
      <c r="AI100" s="306"/>
      <c r="AJ100" s="306"/>
      <c r="AK100" s="306"/>
      <c r="AL100" s="306"/>
      <c r="AM100" s="306"/>
      <c r="AN100" s="307"/>
      <c r="AO100" s="249">
        <v>332.9</v>
      </c>
      <c r="AP100" s="249"/>
      <c r="AQ100" s="249"/>
      <c r="AR100" s="249"/>
      <c r="AS100" s="145"/>
      <c r="AT100" s="138">
        <f t="shared" si="12"/>
        <v>332.9</v>
      </c>
      <c r="AU100" s="57">
        <v>332.9</v>
      </c>
      <c r="AV100" s="57"/>
      <c r="AW100" s="69">
        <f t="shared" si="13"/>
        <v>332.9</v>
      </c>
      <c r="AX100" s="69">
        <f t="shared" si="14"/>
        <v>0</v>
      </c>
      <c r="AY100" s="69">
        <f t="shared" si="15"/>
        <v>0</v>
      </c>
      <c r="AZ100" s="69">
        <f t="shared" si="15"/>
        <v>0</v>
      </c>
    </row>
    <row r="101" spans="1:52" ht="20.25" customHeight="1">
      <c r="A101" s="295" t="s">
        <v>389</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7"/>
    </row>
    <row r="102" spans="1:52" ht="18.75" customHeight="1">
      <c r="A102" s="288" t="s">
        <v>211</v>
      </c>
      <c r="B102" s="289"/>
      <c r="C102" s="289"/>
      <c r="D102" s="289"/>
      <c r="E102" s="289"/>
      <c r="F102" s="290"/>
      <c r="G102" s="291" t="s">
        <v>48</v>
      </c>
      <c r="H102" s="292"/>
      <c r="I102" s="292"/>
      <c r="J102" s="292"/>
      <c r="K102" s="292"/>
      <c r="L102" s="292"/>
      <c r="M102" s="292"/>
      <c r="N102" s="292"/>
      <c r="O102" s="292"/>
      <c r="P102" s="292"/>
      <c r="Q102" s="292"/>
      <c r="R102" s="292"/>
      <c r="S102" s="292"/>
      <c r="T102" s="292"/>
      <c r="U102" s="292"/>
      <c r="V102" s="292"/>
      <c r="W102" s="292"/>
      <c r="X102" s="292"/>
      <c r="Y102" s="293"/>
      <c r="Z102" s="291" t="s">
        <v>51</v>
      </c>
      <c r="AA102" s="292"/>
      <c r="AB102" s="292"/>
      <c r="AC102" s="292"/>
      <c r="AD102" s="293"/>
      <c r="AE102" s="291" t="s">
        <v>51</v>
      </c>
      <c r="AF102" s="292"/>
      <c r="AG102" s="292"/>
      <c r="AH102" s="292"/>
      <c r="AI102" s="292"/>
      <c r="AJ102" s="292"/>
      <c r="AK102" s="292"/>
      <c r="AL102" s="292"/>
      <c r="AM102" s="292"/>
      <c r="AN102" s="293"/>
      <c r="AO102" s="298"/>
      <c r="AP102" s="298"/>
      <c r="AQ102" s="298"/>
      <c r="AR102" s="298"/>
      <c r="AS102" s="33"/>
      <c r="AT102" s="89">
        <f t="shared" si="12"/>
        <v>0</v>
      </c>
      <c r="AU102" s="90"/>
      <c r="AV102" s="90"/>
      <c r="AW102" s="68">
        <f t="shared" si="13"/>
        <v>0</v>
      </c>
      <c r="AX102" s="68">
        <f t="shared" si="14"/>
        <v>0</v>
      </c>
      <c r="AY102" s="68">
        <f t="shared" si="15"/>
        <v>0</v>
      </c>
      <c r="AZ102" s="68">
        <f t="shared" si="15"/>
        <v>0</v>
      </c>
    </row>
    <row r="103" spans="1:52" ht="34.5" customHeight="1">
      <c r="A103" s="299" t="s">
        <v>183</v>
      </c>
      <c r="B103" s="300"/>
      <c r="C103" s="300"/>
      <c r="D103" s="300"/>
      <c r="E103" s="300"/>
      <c r="F103" s="301"/>
      <c r="G103" s="302" t="s">
        <v>88</v>
      </c>
      <c r="H103" s="303"/>
      <c r="I103" s="303"/>
      <c r="J103" s="303"/>
      <c r="K103" s="303"/>
      <c r="L103" s="303"/>
      <c r="M103" s="303"/>
      <c r="N103" s="303"/>
      <c r="O103" s="303"/>
      <c r="P103" s="303"/>
      <c r="Q103" s="303"/>
      <c r="R103" s="303"/>
      <c r="S103" s="303"/>
      <c r="T103" s="303"/>
      <c r="U103" s="303"/>
      <c r="V103" s="303"/>
      <c r="W103" s="303"/>
      <c r="X103" s="303"/>
      <c r="Y103" s="304"/>
      <c r="Z103" s="305" t="s">
        <v>49</v>
      </c>
      <c r="AA103" s="306"/>
      <c r="AB103" s="306"/>
      <c r="AC103" s="306"/>
      <c r="AD103" s="307"/>
      <c r="AE103" s="305" t="s">
        <v>89</v>
      </c>
      <c r="AF103" s="306"/>
      <c r="AG103" s="306"/>
      <c r="AH103" s="306"/>
      <c r="AI103" s="306"/>
      <c r="AJ103" s="306"/>
      <c r="AK103" s="306"/>
      <c r="AL103" s="306"/>
      <c r="AM103" s="306"/>
      <c r="AN103" s="307"/>
      <c r="AO103" s="326">
        <v>837</v>
      </c>
      <c r="AP103" s="326"/>
      <c r="AQ103" s="326"/>
      <c r="AR103" s="326"/>
      <c r="AS103" s="92"/>
      <c r="AT103" s="89">
        <f t="shared" si="12"/>
        <v>837</v>
      </c>
      <c r="AU103" s="91">
        <v>837</v>
      </c>
      <c r="AV103" s="91"/>
      <c r="AW103" s="68">
        <f t="shared" si="13"/>
        <v>837</v>
      </c>
      <c r="AX103" s="68">
        <f t="shared" si="14"/>
        <v>0</v>
      </c>
      <c r="AY103" s="68">
        <f t="shared" si="15"/>
        <v>0</v>
      </c>
      <c r="AZ103" s="68">
        <f t="shared" si="15"/>
        <v>0</v>
      </c>
    </row>
    <row r="104" spans="1:52" ht="56.25" customHeight="1">
      <c r="A104" s="299" t="s">
        <v>184</v>
      </c>
      <c r="B104" s="300"/>
      <c r="C104" s="300"/>
      <c r="D104" s="300"/>
      <c r="E104" s="300"/>
      <c r="F104" s="301"/>
      <c r="G104" s="302" t="s">
        <v>90</v>
      </c>
      <c r="H104" s="303"/>
      <c r="I104" s="303"/>
      <c r="J104" s="303"/>
      <c r="K104" s="303"/>
      <c r="L104" s="303"/>
      <c r="M104" s="303"/>
      <c r="N104" s="303"/>
      <c r="O104" s="303"/>
      <c r="P104" s="303"/>
      <c r="Q104" s="303"/>
      <c r="R104" s="303"/>
      <c r="S104" s="303"/>
      <c r="T104" s="303"/>
      <c r="U104" s="303"/>
      <c r="V104" s="303"/>
      <c r="W104" s="303"/>
      <c r="X104" s="303"/>
      <c r="Y104" s="304"/>
      <c r="Z104" s="305" t="s">
        <v>49</v>
      </c>
      <c r="AA104" s="306"/>
      <c r="AB104" s="306"/>
      <c r="AC104" s="306"/>
      <c r="AD104" s="307"/>
      <c r="AE104" s="305" t="s">
        <v>89</v>
      </c>
      <c r="AF104" s="306"/>
      <c r="AG104" s="306"/>
      <c r="AH104" s="306"/>
      <c r="AI104" s="306"/>
      <c r="AJ104" s="306"/>
      <c r="AK104" s="306"/>
      <c r="AL104" s="306"/>
      <c r="AM104" s="306"/>
      <c r="AN104" s="307"/>
      <c r="AO104" s="326">
        <v>86</v>
      </c>
      <c r="AP104" s="326"/>
      <c r="AQ104" s="326"/>
      <c r="AR104" s="326"/>
      <c r="AS104" s="93">
        <v>14</v>
      </c>
      <c r="AT104" s="89">
        <f t="shared" si="12"/>
        <v>100</v>
      </c>
      <c r="AU104" s="91">
        <f>AU99/AU109</f>
        <v>78.318606796116498</v>
      </c>
      <c r="AV104" s="91">
        <v>14</v>
      </c>
      <c r="AW104" s="68">
        <f t="shared" si="13"/>
        <v>92.318606796116498</v>
      </c>
      <c r="AX104" s="68">
        <f>AU104-AO104</f>
        <v>-7.681393203883502</v>
      </c>
      <c r="AY104" s="68">
        <v>0</v>
      </c>
      <c r="AZ104" s="68">
        <f>AX104</f>
        <v>-7.681393203883502</v>
      </c>
    </row>
    <row r="105" spans="1:52" ht="35.25" customHeight="1">
      <c r="A105" s="299" t="s">
        <v>185</v>
      </c>
      <c r="B105" s="300"/>
      <c r="C105" s="300"/>
      <c r="D105" s="300"/>
      <c r="E105" s="300"/>
      <c r="F105" s="301"/>
      <c r="G105" s="327" t="s">
        <v>91</v>
      </c>
      <c r="H105" s="327"/>
      <c r="I105" s="327"/>
      <c r="J105" s="327"/>
      <c r="K105" s="327"/>
      <c r="L105" s="327"/>
      <c r="M105" s="327"/>
      <c r="N105" s="327"/>
      <c r="O105" s="327"/>
      <c r="P105" s="327"/>
      <c r="Q105" s="327"/>
      <c r="R105" s="327"/>
      <c r="S105" s="327"/>
      <c r="T105" s="327"/>
      <c r="U105" s="327"/>
      <c r="V105" s="327"/>
      <c r="W105" s="327"/>
      <c r="X105" s="327"/>
      <c r="Y105" s="327"/>
      <c r="Z105" s="305" t="s">
        <v>49</v>
      </c>
      <c r="AA105" s="306"/>
      <c r="AB105" s="306"/>
      <c r="AC105" s="306"/>
      <c r="AD105" s="307"/>
      <c r="AE105" s="305" t="s">
        <v>89</v>
      </c>
      <c r="AF105" s="306"/>
      <c r="AG105" s="306"/>
      <c r="AH105" s="306"/>
      <c r="AI105" s="306"/>
      <c r="AJ105" s="306"/>
      <c r="AK105" s="306"/>
      <c r="AL105" s="306"/>
      <c r="AM105" s="306"/>
      <c r="AN105" s="307"/>
      <c r="AO105" s="314">
        <v>109</v>
      </c>
      <c r="AP105" s="314"/>
      <c r="AQ105" s="314"/>
      <c r="AR105" s="314"/>
      <c r="AS105" s="93"/>
      <c r="AT105" s="89">
        <f t="shared" si="12"/>
        <v>109</v>
      </c>
      <c r="AU105" s="49">
        <v>109</v>
      </c>
      <c r="AV105" s="49"/>
      <c r="AW105" s="68">
        <f t="shared" si="13"/>
        <v>109</v>
      </c>
      <c r="AX105" s="68">
        <f t="shared" si="14"/>
        <v>0</v>
      </c>
      <c r="AY105" s="68">
        <f t="shared" si="15"/>
        <v>0</v>
      </c>
      <c r="AZ105" s="68">
        <f t="shared" si="15"/>
        <v>0</v>
      </c>
    </row>
    <row r="106" spans="1:52" ht="18.75" customHeight="1">
      <c r="A106" s="295" t="s">
        <v>389</v>
      </c>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7"/>
    </row>
    <row r="107" spans="1:52" ht="18" customHeight="1">
      <c r="A107" s="288" t="s">
        <v>212</v>
      </c>
      <c r="B107" s="289"/>
      <c r="C107" s="289"/>
      <c r="D107" s="289"/>
      <c r="E107" s="289"/>
      <c r="F107" s="290"/>
      <c r="G107" s="291" t="s">
        <v>50</v>
      </c>
      <c r="H107" s="292"/>
      <c r="I107" s="292"/>
      <c r="J107" s="292"/>
      <c r="K107" s="292"/>
      <c r="L107" s="292"/>
      <c r="M107" s="292"/>
      <c r="N107" s="292"/>
      <c r="O107" s="292"/>
      <c r="P107" s="292"/>
      <c r="Q107" s="292"/>
      <c r="R107" s="292"/>
      <c r="S107" s="292"/>
      <c r="T107" s="292"/>
      <c r="U107" s="292"/>
      <c r="V107" s="292"/>
      <c r="W107" s="292"/>
      <c r="X107" s="292"/>
      <c r="Y107" s="293"/>
      <c r="Z107" s="291" t="s">
        <v>51</v>
      </c>
      <c r="AA107" s="292"/>
      <c r="AB107" s="292"/>
      <c r="AC107" s="292"/>
      <c r="AD107" s="293"/>
      <c r="AE107" s="291" t="s">
        <v>51</v>
      </c>
      <c r="AF107" s="292"/>
      <c r="AG107" s="292"/>
      <c r="AH107" s="292"/>
      <c r="AI107" s="292"/>
      <c r="AJ107" s="292"/>
      <c r="AK107" s="292"/>
      <c r="AL107" s="292"/>
      <c r="AM107" s="292"/>
      <c r="AN107" s="293"/>
      <c r="AO107" s="311"/>
      <c r="AP107" s="311"/>
      <c r="AQ107" s="311"/>
      <c r="AR107" s="311"/>
      <c r="AS107" s="33"/>
      <c r="AT107" s="70"/>
      <c r="AU107" s="49"/>
      <c r="AV107" s="49"/>
      <c r="AW107" s="55"/>
      <c r="AX107" s="55"/>
      <c r="AY107" s="55"/>
      <c r="AZ107" s="55"/>
    </row>
    <row r="108" spans="1:52" ht="33.75" customHeight="1">
      <c r="A108" s="299" t="s">
        <v>186</v>
      </c>
      <c r="B108" s="300"/>
      <c r="C108" s="300"/>
      <c r="D108" s="300"/>
      <c r="E108" s="300"/>
      <c r="F108" s="301"/>
      <c r="G108" s="302" t="s">
        <v>92</v>
      </c>
      <c r="H108" s="303"/>
      <c r="I108" s="303"/>
      <c r="J108" s="303"/>
      <c r="K108" s="303"/>
      <c r="L108" s="303"/>
      <c r="M108" s="303"/>
      <c r="N108" s="303"/>
      <c r="O108" s="303"/>
      <c r="P108" s="303"/>
      <c r="Q108" s="303"/>
      <c r="R108" s="303"/>
      <c r="S108" s="303"/>
      <c r="T108" s="303"/>
      <c r="U108" s="303"/>
      <c r="V108" s="303"/>
      <c r="W108" s="303"/>
      <c r="X108" s="303"/>
      <c r="Y108" s="304"/>
      <c r="Z108" s="305" t="s">
        <v>79</v>
      </c>
      <c r="AA108" s="306"/>
      <c r="AB108" s="306"/>
      <c r="AC108" s="306"/>
      <c r="AD108" s="307"/>
      <c r="AE108" s="305" t="s">
        <v>93</v>
      </c>
      <c r="AF108" s="306"/>
      <c r="AG108" s="306"/>
      <c r="AH108" s="306"/>
      <c r="AI108" s="306"/>
      <c r="AJ108" s="306"/>
      <c r="AK108" s="306"/>
      <c r="AL108" s="306"/>
      <c r="AM108" s="306"/>
      <c r="AN108" s="307"/>
      <c r="AO108" s="311">
        <v>1.6</v>
      </c>
      <c r="AP108" s="311"/>
      <c r="AQ108" s="311"/>
      <c r="AR108" s="311"/>
      <c r="AS108" s="129"/>
      <c r="AT108" s="89">
        <f t="shared" si="12"/>
        <v>1.6</v>
      </c>
      <c r="AU108" s="49">
        <v>1.6</v>
      </c>
      <c r="AV108" s="49"/>
      <c r="AW108" s="68">
        <f t="shared" si="13"/>
        <v>1.6</v>
      </c>
      <c r="AX108" s="68">
        <f t="shared" si="14"/>
        <v>0</v>
      </c>
      <c r="AY108" s="68">
        <f t="shared" si="15"/>
        <v>0</v>
      </c>
      <c r="AZ108" s="68">
        <f t="shared" si="15"/>
        <v>0</v>
      </c>
    </row>
    <row r="109" spans="1:52" ht="51.75" customHeight="1">
      <c r="A109" s="299" t="s">
        <v>187</v>
      </c>
      <c r="B109" s="300"/>
      <c r="C109" s="300"/>
      <c r="D109" s="300"/>
      <c r="E109" s="300"/>
      <c r="F109" s="301"/>
      <c r="G109" s="302" t="s">
        <v>94</v>
      </c>
      <c r="H109" s="303"/>
      <c r="I109" s="303"/>
      <c r="J109" s="303"/>
      <c r="K109" s="303"/>
      <c r="L109" s="303"/>
      <c r="M109" s="303"/>
      <c r="N109" s="303"/>
      <c r="O109" s="303"/>
      <c r="P109" s="303"/>
      <c r="Q109" s="303"/>
      <c r="R109" s="303"/>
      <c r="S109" s="303"/>
      <c r="T109" s="303"/>
      <c r="U109" s="303"/>
      <c r="V109" s="303"/>
      <c r="W109" s="303"/>
      <c r="X109" s="303"/>
      <c r="Y109" s="304"/>
      <c r="Z109" s="305" t="s">
        <v>79</v>
      </c>
      <c r="AA109" s="306"/>
      <c r="AB109" s="306"/>
      <c r="AC109" s="306"/>
      <c r="AD109" s="307"/>
      <c r="AE109" s="305" t="s">
        <v>95</v>
      </c>
      <c r="AF109" s="306"/>
      <c r="AG109" s="306"/>
      <c r="AH109" s="306"/>
      <c r="AI109" s="306"/>
      <c r="AJ109" s="306"/>
      <c r="AK109" s="306"/>
      <c r="AL109" s="306"/>
      <c r="AM109" s="306"/>
      <c r="AN109" s="307"/>
      <c r="AO109" s="311">
        <v>14.42</v>
      </c>
      <c r="AP109" s="311"/>
      <c r="AQ109" s="311"/>
      <c r="AR109" s="311"/>
      <c r="AS109" s="129">
        <v>14.41</v>
      </c>
      <c r="AT109" s="89">
        <f>AO109+AS109</f>
        <v>28.83</v>
      </c>
      <c r="AU109" s="49">
        <v>14.42</v>
      </c>
      <c r="AV109" s="49">
        <v>14.04</v>
      </c>
      <c r="AW109" s="68">
        <f>AV109+AU109</f>
        <v>28.46</v>
      </c>
      <c r="AX109" s="68">
        <f t="shared" si="14"/>
        <v>0</v>
      </c>
      <c r="AY109" s="68">
        <f>AV109-AS109</f>
        <v>-0.37000000000000099</v>
      </c>
      <c r="AZ109" s="68">
        <f>AY109+AX109</f>
        <v>-0.37000000000000099</v>
      </c>
    </row>
    <row r="110" spans="1:52" ht="37.5" customHeight="1">
      <c r="A110" s="299" t="s">
        <v>188</v>
      </c>
      <c r="B110" s="300"/>
      <c r="C110" s="300"/>
      <c r="D110" s="300"/>
      <c r="E110" s="300"/>
      <c r="F110" s="301"/>
      <c r="G110" s="302" t="s">
        <v>96</v>
      </c>
      <c r="H110" s="303"/>
      <c r="I110" s="303"/>
      <c r="J110" s="303"/>
      <c r="K110" s="303"/>
      <c r="L110" s="303"/>
      <c r="M110" s="303"/>
      <c r="N110" s="303"/>
      <c r="O110" s="303"/>
      <c r="P110" s="303"/>
      <c r="Q110" s="303"/>
      <c r="R110" s="303"/>
      <c r="S110" s="303"/>
      <c r="T110" s="303"/>
      <c r="U110" s="303"/>
      <c r="V110" s="303"/>
      <c r="W110" s="303"/>
      <c r="X110" s="303"/>
      <c r="Y110" s="304"/>
      <c r="Z110" s="305" t="s">
        <v>79</v>
      </c>
      <c r="AA110" s="306"/>
      <c r="AB110" s="306"/>
      <c r="AC110" s="306"/>
      <c r="AD110" s="307"/>
      <c r="AE110" s="305" t="s">
        <v>97</v>
      </c>
      <c r="AF110" s="306"/>
      <c r="AG110" s="306"/>
      <c r="AH110" s="306"/>
      <c r="AI110" s="306"/>
      <c r="AJ110" s="306"/>
      <c r="AK110" s="306"/>
      <c r="AL110" s="306"/>
      <c r="AM110" s="306"/>
      <c r="AN110" s="307"/>
      <c r="AO110" s="311">
        <v>305</v>
      </c>
      <c r="AP110" s="311"/>
      <c r="AQ110" s="311"/>
      <c r="AR110" s="311"/>
      <c r="AS110" s="33"/>
      <c r="AT110" s="89">
        <f t="shared" si="12"/>
        <v>305</v>
      </c>
      <c r="AU110" s="49">
        <v>305</v>
      </c>
      <c r="AV110" s="49"/>
      <c r="AW110" s="68">
        <f t="shared" si="13"/>
        <v>305</v>
      </c>
      <c r="AX110" s="68">
        <f t="shared" si="14"/>
        <v>0</v>
      </c>
      <c r="AY110" s="68">
        <f t="shared" si="15"/>
        <v>0</v>
      </c>
      <c r="AZ110" s="68">
        <f t="shared" si="15"/>
        <v>0</v>
      </c>
    </row>
    <row r="111" spans="1:52" ht="37.5" customHeight="1">
      <c r="A111" s="295" t="s">
        <v>389</v>
      </c>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7"/>
    </row>
    <row r="112" spans="1:52" ht="18.75" customHeight="1">
      <c r="A112" s="288" t="s">
        <v>213</v>
      </c>
      <c r="B112" s="289"/>
      <c r="C112" s="289"/>
      <c r="D112" s="289"/>
      <c r="E112" s="289"/>
      <c r="F112" s="290"/>
      <c r="G112" s="291" t="s">
        <v>52</v>
      </c>
      <c r="H112" s="292"/>
      <c r="I112" s="292"/>
      <c r="J112" s="292"/>
      <c r="K112" s="292"/>
      <c r="L112" s="292"/>
      <c r="M112" s="292"/>
      <c r="N112" s="292"/>
      <c r="O112" s="292"/>
      <c r="P112" s="292"/>
      <c r="Q112" s="292"/>
      <c r="R112" s="292"/>
      <c r="S112" s="292"/>
      <c r="T112" s="292"/>
      <c r="U112" s="292"/>
      <c r="V112" s="292"/>
      <c r="W112" s="292"/>
      <c r="X112" s="292"/>
      <c r="Y112" s="293"/>
      <c r="Z112" s="305"/>
      <c r="AA112" s="306"/>
      <c r="AB112" s="306"/>
      <c r="AC112" s="306"/>
      <c r="AD112" s="307"/>
      <c r="AE112" s="305"/>
      <c r="AF112" s="306"/>
      <c r="AG112" s="306"/>
      <c r="AH112" s="306"/>
      <c r="AI112" s="306"/>
      <c r="AJ112" s="306"/>
      <c r="AK112" s="306"/>
      <c r="AL112" s="306"/>
      <c r="AM112" s="306"/>
      <c r="AN112" s="307"/>
      <c r="AO112" s="319"/>
      <c r="AP112" s="319"/>
      <c r="AQ112" s="319"/>
      <c r="AR112" s="319"/>
      <c r="AS112" s="33"/>
      <c r="AT112" s="70"/>
      <c r="AU112" s="64"/>
      <c r="AV112" s="64"/>
      <c r="AW112" s="55"/>
      <c r="AX112" s="55"/>
      <c r="AY112" s="55"/>
      <c r="AZ112" s="55"/>
    </row>
    <row r="113" spans="1:52" ht="52.5" customHeight="1">
      <c r="A113" s="299" t="s">
        <v>190</v>
      </c>
      <c r="B113" s="300"/>
      <c r="C113" s="300"/>
      <c r="D113" s="300"/>
      <c r="E113" s="300"/>
      <c r="F113" s="301"/>
      <c r="G113" s="302" t="s">
        <v>58</v>
      </c>
      <c r="H113" s="303"/>
      <c r="I113" s="303"/>
      <c r="J113" s="303"/>
      <c r="K113" s="303"/>
      <c r="L113" s="303"/>
      <c r="M113" s="303"/>
      <c r="N113" s="303"/>
      <c r="O113" s="303"/>
      <c r="P113" s="303"/>
      <c r="Q113" s="303"/>
      <c r="R113" s="303"/>
      <c r="S113" s="303"/>
      <c r="T113" s="303"/>
      <c r="U113" s="303"/>
      <c r="V113" s="303"/>
      <c r="W113" s="303"/>
      <c r="X113" s="303"/>
      <c r="Y113" s="304"/>
      <c r="Z113" s="305" t="s">
        <v>53</v>
      </c>
      <c r="AA113" s="306"/>
      <c r="AB113" s="306"/>
      <c r="AC113" s="306"/>
      <c r="AD113" s="307"/>
      <c r="AE113" s="308" t="s">
        <v>98</v>
      </c>
      <c r="AF113" s="227"/>
      <c r="AG113" s="227"/>
      <c r="AH113" s="227"/>
      <c r="AI113" s="227"/>
      <c r="AJ113" s="227"/>
      <c r="AK113" s="227"/>
      <c r="AL113" s="227"/>
      <c r="AM113" s="227"/>
      <c r="AN113" s="228"/>
      <c r="AO113" s="318">
        <v>1</v>
      </c>
      <c r="AP113" s="318"/>
      <c r="AQ113" s="318"/>
      <c r="AR113" s="318"/>
      <c r="AS113" s="131">
        <v>1</v>
      </c>
      <c r="AT113" s="131">
        <v>1</v>
      </c>
      <c r="AU113" s="131">
        <v>0.89</v>
      </c>
      <c r="AV113" s="131">
        <v>0.99</v>
      </c>
      <c r="AW113" s="106">
        <v>0.99</v>
      </c>
      <c r="AX113" s="106">
        <f>AU113-AO113</f>
        <v>-0.10999999999999999</v>
      </c>
      <c r="AY113" s="106">
        <v>0.01</v>
      </c>
      <c r="AZ113" s="106">
        <v>0.02</v>
      </c>
    </row>
    <row r="114" spans="1:52" ht="22.5" customHeight="1">
      <c r="A114" s="295" t="s">
        <v>299</v>
      </c>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7"/>
    </row>
    <row r="115" spans="1:52" ht="104.25" customHeight="1">
      <c r="A115" s="288" t="s">
        <v>191</v>
      </c>
      <c r="B115" s="289"/>
      <c r="C115" s="289"/>
      <c r="D115" s="289"/>
      <c r="E115" s="289"/>
      <c r="F115" s="290"/>
      <c r="G115" s="328" t="s">
        <v>330</v>
      </c>
      <c r="H115" s="329"/>
      <c r="I115" s="329"/>
      <c r="J115" s="329"/>
      <c r="K115" s="329"/>
      <c r="L115" s="329"/>
      <c r="M115" s="329"/>
      <c r="N115" s="329"/>
      <c r="O115" s="329"/>
      <c r="P115" s="329"/>
      <c r="Q115" s="329"/>
      <c r="R115" s="329"/>
      <c r="S115" s="329"/>
      <c r="T115" s="329"/>
      <c r="U115" s="329"/>
      <c r="V115" s="329"/>
      <c r="W115" s="329"/>
      <c r="X115" s="329"/>
      <c r="Y115" s="329"/>
      <c r="Z115" s="204"/>
      <c r="AA115" s="204"/>
      <c r="AB115" s="204"/>
      <c r="AC115" s="204"/>
      <c r="AD115" s="204"/>
      <c r="AE115" s="206"/>
      <c r="AF115" s="206"/>
      <c r="AG115" s="206"/>
      <c r="AH115" s="206"/>
      <c r="AI115" s="206"/>
      <c r="AJ115" s="206"/>
      <c r="AK115" s="206"/>
      <c r="AL115" s="206"/>
      <c r="AM115" s="206"/>
      <c r="AN115" s="218"/>
      <c r="AO115" s="330"/>
      <c r="AP115" s="331"/>
      <c r="AQ115" s="331"/>
      <c r="AR115" s="332"/>
      <c r="AS115" s="131"/>
      <c r="AT115" s="70">
        <f t="shared" si="12"/>
        <v>0</v>
      </c>
      <c r="AU115" s="58"/>
      <c r="AV115" s="58"/>
      <c r="AW115" s="55">
        <f t="shared" si="13"/>
        <v>0</v>
      </c>
      <c r="AX115" s="55">
        <f t="shared" si="14"/>
        <v>0</v>
      </c>
      <c r="AY115" s="55">
        <f t="shared" si="15"/>
        <v>0</v>
      </c>
      <c r="AZ115" s="55">
        <f t="shared" si="15"/>
        <v>0</v>
      </c>
    </row>
    <row r="116" spans="1:52" ht="16.5" customHeight="1">
      <c r="A116" s="288" t="s">
        <v>205</v>
      </c>
      <c r="B116" s="289"/>
      <c r="C116" s="289"/>
      <c r="D116" s="289"/>
      <c r="E116" s="289"/>
      <c r="F116" s="290"/>
      <c r="G116" s="291" t="s">
        <v>47</v>
      </c>
      <c r="H116" s="292"/>
      <c r="I116" s="292"/>
      <c r="J116" s="292"/>
      <c r="K116" s="292"/>
      <c r="L116" s="292"/>
      <c r="M116" s="292"/>
      <c r="N116" s="292"/>
      <c r="O116" s="292"/>
      <c r="P116" s="292"/>
      <c r="Q116" s="292"/>
      <c r="R116" s="292"/>
      <c r="S116" s="292"/>
      <c r="T116" s="292"/>
      <c r="U116" s="292"/>
      <c r="V116" s="292"/>
      <c r="W116" s="292"/>
      <c r="X116" s="292"/>
      <c r="Y116" s="293"/>
      <c r="Z116" s="229"/>
      <c r="AA116" s="230"/>
      <c r="AB116" s="230"/>
      <c r="AC116" s="230"/>
      <c r="AD116" s="231"/>
      <c r="AE116" s="229"/>
      <c r="AF116" s="230"/>
      <c r="AG116" s="230"/>
      <c r="AH116" s="230"/>
      <c r="AI116" s="230"/>
      <c r="AJ116" s="230"/>
      <c r="AK116" s="230"/>
      <c r="AL116" s="230"/>
      <c r="AM116" s="230"/>
      <c r="AN116" s="231"/>
      <c r="AO116" s="333">
        <f>AO117+AO118+AO119</f>
        <v>2067.4</v>
      </c>
      <c r="AP116" s="333"/>
      <c r="AQ116" s="333"/>
      <c r="AR116" s="333"/>
      <c r="AS116" s="33">
        <f>AS117</f>
        <v>0</v>
      </c>
      <c r="AT116" s="89">
        <f t="shared" si="12"/>
        <v>2067.4</v>
      </c>
      <c r="AU116" s="67">
        <f>AU117+AU118+AU119</f>
        <v>2067.4</v>
      </c>
      <c r="AV116" s="67"/>
      <c r="AW116" s="68">
        <f t="shared" si="13"/>
        <v>2067.4</v>
      </c>
      <c r="AX116" s="68">
        <f t="shared" si="14"/>
        <v>0</v>
      </c>
      <c r="AY116" s="68">
        <f>AV116-AS116</f>
        <v>0</v>
      </c>
      <c r="AZ116" s="68">
        <f>AW116-AT116</f>
        <v>0</v>
      </c>
    </row>
    <row r="117" spans="1:52" ht="33.75" customHeight="1">
      <c r="A117" s="299" t="s">
        <v>192</v>
      </c>
      <c r="B117" s="300"/>
      <c r="C117" s="300"/>
      <c r="D117" s="300"/>
      <c r="E117" s="300"/>
      <c r="F117" s="301"/>
      <c r="G117" s="302" t="s">
        <v>286</v>
      </c>
      <c r="H117" s="303"/>
      <c r="I117" s="303"/>
      <c r="J117" s="303"/>
      <c r="K117" s="303"/>
      <c r="L117" s="303"/>
      <c r="M117" s="303"/>
      <c r="N117" s="303"/>
      <c r="O117" s="303"/>
      <c r="P117" s="303"/>
      <c r="Q117" s="303"/>
      <c r="R117" s="303"/>
      <c r="S117" s="303"/>
      <c r="T117" s="303"/>
      <c r="U117" s="303"/>
      <c r="V117" s="303"/>
      <c r="W117" s="303"/>
      <c r="X117" s="303"/>
      <c r="Y117" s="304"/>
      <c r="Z117" s="305" t="s">
        <v>57</v>
      </c>
      <c r="AA117" s="306"/>
      <c r="AB117" s="306"/>
      <c r="AC117" s="306"/>
      <c r="AD117" s="307"/>
      <c r="AE117" s="308" t="s">
        <v>328</v>
      </c>
      <c r="AF117" s="309"/>
      <c r="AG117" s="309"/>
      <c r="AH117" s="309"/>
      <c r="AI117" s="309"/>
      <c r="AJ117" s="309"/>
      <c r="AK117" s="309"/>
      <c r="AL117" s="309"/>
      <c r="AM117" s="309"/>
      <c r="AN117" s="310"/>
      <c r="AO117" s="311">
        <v>1112</v>
      </c>
      <c r="AP117" s="311"/>
      <c r="AQ117" s="311"/>
      <c r="AR117" s="311"/>
      <c r="AS117" s="33"/>
      <c r="AT117" s="89">
        <f t="shared" si="12"/>
        <v>1112</v>
      </c>
      <c r="AU117" s="49">
        <v>1112</v>
      </c>
      <c r="AV117" s="49"/>
      <c r="AW117" s="68">
        <f t="shared" si="13"/>
        <v>1112</v>
      </c>
      <c r="AX117" s="68">
        <f t="shared" si="14"/>
        <v>0</v>
      </c>
      <c r="AY117" s="68">
        <f>AV117-AS117</f>
        <v>0</v>
      </c>
      <c r="AZ117" s="68">
        <f>AW117-AT117</f>
        <v>0</v>
      </c>
    </row>
    <row r="118" spans="1:52" ht="31.5" customHeight="1">
      <c r="A118" s="299" t="s">
        <v>193</v>
      </c>
      <c r="B118" s="300"/>
      <c r="C118" s="300"/>
      <c r="D118" s="300"/>
      <c r="E118" s="300"/>
      <c r="F118" s="301"/>
      <c r="G118" s="302" t="s">
        <v>331</v>
      </c>
      <c r="H118" s="303"/>
      <c r="I118" s="303"/>
      <c r="J118" s="303"/>
      <c r="K118" s="303"/>
      <c r="L118" s="303"/>
      <c r="M118" s="303"/>
      <c r="N118" s="303"/>
      <c r="O118" s="303"/>
      <c r="P118" s="303"/>
      <c r="Q118" s="303"/>
      <c r="R118" s="303"/>
      <c r="S118" s="303"/>
      <c r="T118" s="303"/>
      <c r="U118" s="303"/>
      <c r="V118" s="303"/>
      <c r="W118" s="303"/>
      <c r="X118" s="303"/>
      <c r="Y118" s="304"/>
      <c r="Z118" s="305" t="s">
        <v>57</v>
      </c>
      <c r="AA118" s="306"/>
      <c r="AB118" s="306"/>
      <c r="AC118" s="306"/>
      <c r="AD118" s="307"/>
      <c r="AE118" s="308" t="s">
        <v>329</v>
      </c>
      <c r="AF118" s="309"/>
      <c r="AG118" s="309"/>
      <c r="AH118" s="309"/>
      <c r="AI118" s="309"/>
      <c r="AJ118" s="309"/>
      <c r="AK118" s="309"/>
      <c r="AL118" s="309"/>
      <c r="AM118" s="309"/>
      <c r="AN118" s="310"/>
      <c r="AO118" s="311">
        <v>916.4</v>
      </c>
      <c r="AP118" s="311"/>
      <c r="AQ118" s="311"/>
      <c r="AR118" s="311"/>
      <c r="AS118" s="129"/>
      <c r="AT118" s="89">
        <f t="shared" si="12"/>
        <v>916.4</v>
      </c>
      <c r="AU118" s="49">
        <v>916.4</v>
      </c>
      <c r="AV118" s="49"/>
      <c r="AW118" s="68">
        <f t="shared" si="13"/>
        <v>916.4</v>
      </c>
      <c r="AX118" s="68">
        <f t="shared" si="14"/>
        <v>0</v>
      </c>
      <c r="AY118" s="68">
        <f t="shared" si="15"/>
        <v>0</v>
      </c>
      <c r="AZ118" s="68">
        <f t="shared" si="15"/>
        <v>0</v>
      </c>
    </row>
    <row r="119" spans="1:52" ht="31.5" customHeight="1">
      <c r="A119" s="299" t="s">
        <v>194</v>
      </c>
      <c r="B119" s="300"/>
      <c r="C119" s="300"/>
      <c r="D119" s="300"/>
      <c r="E119" s="300"/>
      <c r="F119" s="301"/>
      <c r="G119" s="302" t="s">
        <v>332</v>
      </c>
      <c r="H119" s="303"/>
      <c r="I119" s="303"/>
      <c r="J119" s="303"/>
      <c r="K119" s="303"/>
      <c r="L119" s="303"/>
      <c r="M119" s="303"/>
      <c r="N119" s="303"/>
      <c r="O119" s="303"/>
      <c r="P119" s="303"/>
      <c r="Q119" s="303"/>
      <c r="R119" s="303"/>
      <c r="S119" s="303"/>
      <c r="T119" s="303"/>
      <c r="U119" s="303"/>
      <c r="V119" s="303"/>
      <c r="W119" s="303"/>
      <c r="X119" s="303"/>
      <c r="Y119" s="304"/>
      <c r="Z119" s="305" t="s">
        <v>57</v>
      </c>
      <c r="AA119" s="306"/>
      <c r="AB119" s="306"/>
      <c r="AC119" s="306"/>
      <c r="AD119" s="307"/>
      <c r="AE119" s="308" t="s">
        <v>329</v>
      </c>
      <c r="AF119" s="309"/>
      <c r="AG119" s="309"/>
      <c r="AH119" s="309"/>
      <c r="AI119" s="309"/>
      <c r="AJ119" s="309"/>
      <c r="AK119" s="309"/>
      <c r="AL119" s="309"/>
      <c r="AM119" s="309"/>
      <c r="AN119" s="310"/>
      <c r="AO119" s="311">
        <v>39</v>
      </c>
      <c r="AP119" s="311"/>
      <c r="AQ119" s="311"/>
      <c r="AR119" s="311"/>
      <c r="AS119" s="129">
        <v>18</v>
      </c>
      <c r="AT119" s="89">
        <f t="shared" si="12"/>
        <v>57</v>
      </c>
      <c r="AU119" s="49">
        <v>39</v>
      </c>
      <c r="AV119" s="49">
        <v>18</v>
      </c>
      <c r="AW119" s="68">
        <f t="shared" si="13"/>
        <v>57</v>
      </c>
      <c r="AX119" s="68">
        <f t="shared" si="14"/>
        <v>0</v>
      </c>
      <c r="AY119" s="68">
        <f t="shared" si="15"/>
        <v>0</v>
      </c>
      <c r="AZ119" s="68">
        <f t="shared" si="15"/>
        <v>0</v>
      </c>
    </row>
    <row r="120" spans="1:52" ht="23.25" customHeight="1">
      <c r="A120" s="295" t="s">
        <v>299</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7"/>
    </row>
    <row r="121" spans="1:52" ht="18.75" customHeight="1">
      <c r="A121" s="288" t="s">
        <v>204</v>
      </c>
      <c r="B121" s="289"/>
      <c r="C121" s="289"/>
      <c r="D121" s="289"/>
      <c r="E121" s="289"/>
      <c r="F121" s="290"/>
      <c r="G121" s="291" t="s">
        <v>48</v>
      </c>
      <c r="H121" s="292"/>
      <c r="I121" s="292"/>
      <c r="J121" s="292"/>
      <c r="K121" s="292"/>
      <c r="L121" s="292"/>
      <c r="M121" s="292"/>
      <c r="N121" s="292"/>
      <c r="O121" s="292"/>
      <c r="P121" s="292"/>
      <c r="Q121" s="292"/>
      <c r="R121" s="292"/>
      <c r="S121" s="292"/>
      <c r="T121" s="292"/>
      <c r="U121" s="292"/>
      <c r="V121" s="292"/>
      <c r="W121" s="292"/>
      <c r="X121" s="292"/>
      <c r="Y121" s="293"/>
      <c r="Z121" s="291" t="s">
        <v>51</v>
      </c>
      <c r="AA121" s="292"/>
      <c r="AB121" s="292"/>
      <c r="AC121" s="292"/>
      <c r="AD121" s="293"/>
      <c r="AE121" s="291" t="s">
        <v>51</v>
      </c>
      <c r="AF121" s="292"/>
      <c r="AG121" s="292"/>
      <c r="AH121" s="292"/>
      <c r="AI121" s="292"/>
      <c r="AJ121" s="292"/>
      <c r="AK121" s="292"/>
      <c r="AL121" s="292"/>
      <c r="AM121" s="292"/>
      <c r="AN121" s="293"/>
      <c r="AO121" s="334"/>
      <c r="AP121" s="335"/>
      <c r="AQ121" s="335"/>
      <c r="AR121" s="336"/>
      <c r="AS121" s="33"/>
      <c r="AT121" s="70"/>
      <c r="AU121" s="62"/>
      <c r="AV121" s="62"/>
      <c r="AW121" s="55"/>
      <c r="AX121" s="55"/>
      <c r="AY121" s="55"/>
      <c r="AZ121" s="55"/>
    </row>
    <row r="122" spans="1:52" ht="25.5" customHeight="1">
      <c r="A122" s="299" t="s">
        <v>195</v>
      </c>
      <c r="B122" s="300"/>
      <c r="C122" s="300"/>
      <c r="D122" s="300"/>
      <c r="E122" s="300"/>
      <c r="F122" s="301"/>
      <c r="G122" s="302" t="s">
        <v>99</v>
      </c>
      <c r="H122" s="303"/>
      <c r="I122" s="303"/>
      <c r="J122" s="303"/>
      <c r="K122" s="303"/>
      <c r="L122" s="303"/>
      <c r="M122" s="303"/>
      <c r="N122" s="303"/>
      <c r="O122" s="303"/>
      <c r="P122" s="303"/>
      <c r="Q122" s="303"/>
      <c r="R122" s="303"/>
      <c r="S122" s="303"/>
      <c r="T122" s="303"/>
      <c r="U122" s="303"/>
      <c r="V122" s="303"/>
      <c r="W122" s="303"/>
      <c r="X122" s="303"/>
      <c r="Y122" s="304"/>
      <c r="Z122" s="305" t="s">
        <v>49</v>
      </c>
      <c r="AA122" s="306"/>
      <c r="AB122" s="306"/>
      <c r="AC122" s="306"/>
      <c r="AD122" s="307"/>
      <c r="AE122" s="305" t="s">
        <v>89</v>
      </c>
      <c r="AF122" s="306"/>
      <c r="AG122" s="306"/>
      <c r="AH122" s="306"/>
      <c r="AI122" s="306"/>
      <c r="AJ122" s="306"/>
      <c r="AK122" s="306"/>
      <c r="AL122" s="306"/>
      <c r="AM122" s="306"/>
      <c r="AN122" s="307"/>
      <c r="AO122" s="337">
        <v>143</v>
      </c>
      <c r="AP122" s="337"/>
      <c r="AQ122" s="337"/>
      <c r="AR122" s="337"/>
      <c r="AS122" s="33"/>
      <c r="AT122" s="89">
        <f t="shared" si="12"/>
        <v>143</v>
      </c>
      <c r="AU122" s="90">
        <v>143</v>
      </c>
      <c r="AV122" s="65"/>
      <c r="AW122" s="68">
        <f t="shared" si="13"/>
        <v>143</v>
      </c>
      <c r="AX122" s="68">
        <f t="shared" si="14"/>
        <v>0</v>
      </c>
      <c r="AY122" s="68">
        <f t="shared" si="15"/>
        <v>0</v>
      </c>
      <c r="AZ122" s="68">
        <f t="shared" si="15"/>
        <v>0</v>
      </c>
    </row>
    <row r="123" spans="1:52" ht="23.25" customHeight="1">
      <c r="A123" s="299" t="s">
        <v>196</v>
      </c>
      <c r="B123" s="300"/>
      <c r="C123" s="300"/>
      <c r="D123" s="300"/>
      <c r="E123" s="300"/>
      <c r="F123" s="301"/>
      <c r="G123" s="302" t="s">
        <v>333</v>
      </c>
      <c r="H123" s="303"/>
      <c r="I123" s="303"/>
      <c r="J123" s="303"/>
      <c r="K123" s="303"/>
      <c r="L123" s="303"/>
      <c r="M123" s="303"/>
      <c r="N123" s="303"/>
      <c r="O123" s="303"/>
      <c r="P123" s="303"/>
      <c r="Q123" s="303"/>
      <c r="R123" s="303"/>
      <c r="S123" s="303"/>
      <c r="T123" s="303"/>
      <c r="U123" s="303"/>
      <c r="V123" s="303"/>
      <c r="W123" s="303"/>
      <c r="X123" s="303"/>
      <c r="Y123" s="304"/>
      <c r="Z123" s="305" t="s">
        <v>100</v>
      </c>
      <c r="AA123" s="306"/>
      <c r="AB123" s="306"/>
      <c r="AC123" s="306"/>
      <c r="AD123" s="307"/>
      <c r="AE123" s="305" t="s">
        <v>89</v>
      </c>
      <c r="AF123" s="306"/>
      <c r="AG123" s="306"/>
      <c r="AH123" s="306"/>
      <c r="AI123" s="306"/>
      <c r="AJ123" s="306"/>
      <c r="AK123" s="306"/>
      <c r="AL123" s="306"/>
      <c r="AM123" s="306"/>
      <c r="AN123" s="307"/>
      <c r="AO123" s="337">
        <v>520</v>
      </c>
      <c r="AP123" s="337"/>
      <c r="AQ123" s="337"/>
      <c r="AR123" s="337"/>
      <c r="AS123" s="129"/>
      <c r="AT123" s="99">
        <f t="shared" si="12"/>
        <v>520</v>
      </c>
      <c r="AU123" s="100">
        <v>520</v>
      </c>
      <c r="AV123" s="65"/>
      <c r="AW123" s="101">
        <f t="shared" si="13"/>
        <v>520</v>
      </c>
      <c r="AX123" s="68">
        <f t="shared" si="14"/>
        <v>0</v>
      </c>
      <c r="AY123" s="68">
        <f t="shared" si="15"/>
        <v>0</v>
      </c>
      <c r="AZ123" s="68">
        <f t="shared" si="15"/>
        <v>0</v>
      </c>
    </row>
    <row r="124" spans="1:52" ht="24.75" customHeight="1">
      <c r="A124" s="299" t="s">
        <v>197</v>
      </c>
      <c r="B124" s="300"/>
      <c r="C124" s="300"/>
      <c r="D124" s="300"/>
      <c r="E124" s="300"/>
      <c r="F124" s="301"/>
      <c r="G124" s="327" t="s">
        <v>334</v>
      </c>
      <c r="H124" s="327"/>
      <c r="I124" s="327"/>
      <c r="J124" s="327"/>
      <c r="K124" s="327"/>
      <c r="L124" s="327"/>
      <c r="M124" s="327"/>
      <c r="N124" s="327"/>
      <c r="O124" s="327"/>
      <c r="P124" s="327"/>
      <c r="Q124" s="327"/>
      <c r="R124" s="327"/>
      <c r="S124" s="327"/>
      <c r="T124" s="327"/>
      <c r="U124" s="327"/>
      <c r="V124" s="327"/>
      <c r="W124" s="327"/>
      <c r="X124" s="327"/>
      <c r="Y124" s="327"/>
      <c r="Z124" s="305" t="s">
        <v>101</v>
      </c>
      <c r="AA124" s="306"/>
      <c r="AB124" s="306"/>
      <c r="AC124" s="306"/>
      <c r="AD124" s="307"/>
      <c r="AE124" s="305" t="s">
        <v>89</v>
      </c>
      <c r="AF124" s="306"/>
      <c r="AG124" s="306"/>
      <c r="AH124" s="306"/>
      <c r="AI124" s="306"/>
      <c r="AJ124" s="306"/>
      <c r="AK124" s="306"/>
      <c r="AL124" s="306"/>
      <c r="AM124" s="306"/>
      <c r="AN124" s="307"/>
      <c r="AO124" s="319">
        <v>200</v>
      </c>
      <c r="AP124" s="319"/>
      <c r="AQ124" s="319"/>
      <c r="AR124" s="319"/>
      <c r="AS124" s="33">
        <v>3</v>
      </c>
      <c r="AT124" s="89">
        <f t="shared" si="12"/>
        <v>203</v>
      </c>
      <c r="AU124" s="49">
        <v>200</v>
      </c>
      <c r="AV124" s="64">
        <v>3</v>
      </c>
      <c r="AW124" s="68">
        <f t="shared" si="13"/>
        <v>203</v>
      </c>
      <c r="AX124" s="68">
        <f t="shared" si="14"/>
        <v>0</v>
      </c>
      <c r="AY124" s="68">
        <f t="shared" si="15"/>
        <v>0</v>
      </c>
      <c r="AZ124" s="68">
        <f t="shared" si="15"/>
        <v>0</v>
      </c>
    </row>
    <row r="125" spans="1:52" ht="24.75" customHeight="1">
      <c r="A125" s="295" t="s">
        <v>299</v>
      </c>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7"/>
    </row>
    <row r="126" spans="1:52" ht="18" customHeight="1">
      <c r="A126" s="288" t="s">
        <v>203</v>
      </c>
      <c r="B126" s="289"/>
      <c r="C126" s="289"/>
      <c r="D126" s="289"/>
      <c r="E126" s="289"/>
      <c r="F126" s="290"/>
      <c r="G126" s="291" t="s">
        <v>50</v>
      </c>
      <c r="H126" s="292"/>
      <c r="I126" s="292"/>
      <c r="J126" s="292"/>
      <c r="K126" s="292"/>
      <c r="L126" s="292"/>
      <c r="M126" s="292"/>
      <c r="N126" s="292"/>
      <c r="O126" s="292"/>
      <c r="P126" s="292"/>
      <c r="Q126" s="292"/>
      <c r="R126" s="292"/>
      <c r="S126" s="292"/>
      <c r="T126" s="292"/>
      <c r="U126" s="292"/>
      <c r="V126" s="292"/>
      <c r="W126" s="292"/>
      <c r="X126" s="292"/>
      <c r="Y126" s="293"/>
      <c r="Z126" s="291" t="s">
        <v>51</v>
      </c>
      <c r="AA126" s="292"/>
      <c r="AB126" s="292"/>
      <c r="AC126" s="292"/>
      <c r="AD126" s="293"/>
      <c r="AE126" s="291" t="s">
        <v>51</v>
      </c>
      <c r="AF126" s="292"/>
      <c r="AG126" s="292"/>
      <c r="AH126" s="292"/>
      <c r="AI126" s="292"/>
      <c r="AJ126" s="292"/>
      <c r="AK126" s="292"/>
      <c r="AL126" s="292"/>
      <c r="AM126" s="292"/>
      <c r="AN126" s="293"/>
      <c r="AO126" s="338"/>
      <c r="AP126" s="339"/>
      <c r="AQ126" s="339"/>
      <c r="AR126" s="340"/>
      <c r="AS126" s="33"/>
      <c r="AT126" s="70"/>
      <c r="AU126" s="49"/>
      <c r="AV126" s="49"/>
      <c r="AW126" s="55"/>
      <c r="AX126" s="55"/>
      <c r="AY126" s="55"/>
      <c r="AZ126" s="55"/>
    </row>
    <row r="127" spans="1:52" ht="32.25" customHeight="1">
      <c r="A127" s="299" t="s">
        <v>198</v>
      </c>
      <c r="B127" s="300"/>
      <c r="C127" s="300"/>
      <c r="D127" s="300"/>
      <c r="E127" s="300"/>
      <c r="F127" s="301"/>
      <c r="G127" s="302" t="s">
        <v>102</v>
      </c>
      <c r="H127" s="303"/>
      <c r="I127" s="303"/>
      <c r="J127" s="303"/>
      <c r="K127" s="303"/>
      <c r="L127" s="303"/>
      <c r="M127" s="303"/>
      <c r="N127" s="303"/>
      <c r="O127" s="303"/>
      <c r="P127" s="303"/>
      <c r="Q127" s="303"/>
      <c r="R127" s="303"/>
      <c r="S127" s="303"/>
      <c r="T127" s="303"/>
      <c r="U127" s="303"/>
      <c r="V127" s="303"/>
      <c r="W127" s="303"/>
      <c r="X127" s="303"/>
      <c r="Y127" s="304"/>
      <c r="Z127" s="305" t="s">
        <v>103</v>
      </c>
      <c r="AA127" s="306"/>
      <c r="AB127" s="306"/>
      <c r="AC127" s="306"/>
      <c r="AD127" s="307"/>
      <c r="AE127" s="305" t="s">
        <v>104</v>
      </c>
      <c r="AF127" s="306"/>
      <c r="AG127" s="306"/>
      <c r="AH127" s="306"/>
      <c r="AI127" s="306"/>
      <c r="AJ127" s="306"/>
      <c r="AK127" s="306"/>
      <c r="AL127" s="306"/>
      <c r="AM127" s="306"/>
      <c r="AN127" s="307"/>
      <c r="AO127" s="311">
        <v>7776.22</v>
      </c>
      <c r="AP127" s="311"/>
      <c r="AQ127" s="311"/>
      <c r="AR127" s="311"/>
      <c r="AS127" s="33"/>
      <c r="AT127" s="89">
        <f t="shared" si="12"/>
        <v>7776.22</v>
      </c>
      <c r="AU127" s="49">
        <v>7776.22</v>
      </c>
      <c r="AV127" s="49"/>
      <c r="AW127" s="68">
        <f t="shared" si="13"/>
        <v>7776.22</v>
      </c>
      <c r="AX127" s="68">
        <f t="shared" si="14"/>
        <v>0</v>
      </c>
      <c r="AY127" s="68">
        <f>AV127-AS127</f>
        <v>0</v>
      </c>
      <c r="AZ127" s="68">
        <f>AW127-AT127</f>
        <v>0</v>
      </c>
    </row>
    <row r="128" spans="1:52" ht="35.25" customHeight="1">
      <c r="A128" s="299" t="s">
        <v>199</v>
      </c>
      <c r="B128" s="300"/>
      <c r="C128" s="300"/>
      <c r="D128" s="300"/>
      <c r="E128" s="300"/>
      <c r="F128" s="301"/>
      <c r="G128" s="302" t="s">
        <v>335</v>
      </c>
      <c r="H128" s="303"/>
      <c r="I128" s="303"/>
      <c r="J128" s="303"/>
      <c r="K128" s="303"/>
      <c r="L128" s="303"/>
      <c r="M128" s="303"/>
      <c r="N128" s="303"/>
      <c r="O128" s="303"/>
      <c r="P128" s="303"/>
      <c r="Q128" s="303"/>
      <c r="R128" s="303"/>
      <c r="S128" s="303"/>
      <c r="T128" s="303"/>
      <c r="U128" s="303"/>
      <c r="V128" s="303"/>
      <c r="W128" s="303"/>
      <c r="X128" s="303"/>
      <c r="Y128" s="304"/>
      <c r="Z128" s="305" t="s">
        <v>103</v>
      </c>
      <c r="AA128" s="306"/>
      <c r="AB128" s="306"/>
      <c r="AC128" s="306"/>
      <c r="AD128" s="307"/>
      <c r="AE128" s="305" t="s">
        <v>105</v>
      </c>
      <c r="AF128" s="306"/>
      <c r="AG128" s="306"/>
      <c r="AH128" s="306"/>
      <c r="AI128" s="306"/>
      <c r="AJ128" s="306"/>
      <c r="AK128" s="306"/>
      <c r="AL128" s="306"/>
      <c r="AM128" s="306"/>
      <c r="AN128" s="307"/>
      <c r="AO128" s="311">
        <v>1762.31</v>
      </c>
      <c r="AP128" s="311"/>
      <c r="AQ128" s="311"/>
      <c r="AR128" s="311"/>
      <c r="AS128" s="129"/>
      <c r="AT128" s="89">
        <f t="shared" si="12"/>
        <v>1762.31</v>
      </c>
      <c r="AU128" s="49">
        <v>1762.31</v>
      </c>
      <c r="AV128" s="49"/>
      <c r="AW128" s="68">
        <f t="shared" si="13"/>
        <v>1762.31</v>
      </c>
      <c r="AX128" s="68">
        <f t="shared" si="14"/>
        <v>0</v>
      </c>
      <c r="AY128" s="68">
        <f t="shared" si="15"/>
        <v>0</v>
      </c>
      <c r="AZ128" s="68">
        <f t="shared" si="15"/>
        <v>0</v>
      </c>
    </row>
    <row r="129" spans="1:52" ht="48" customHeight="1">
      <c r="A129" s="299" t="s">
        <v>200</v>
      </c>
      <c r="B129" s="300"/>
      <c r="C129" s="300"/>
      <c r="D129" s="300"/>
      <c r="E129" s="300"/>
      <c r="F129" s="301"/>
      <c r="G129" s="302" t="s">
        <v>336</v>
      </c>
      <c r="H129" s="303"/>
      <c r="I129" s="303"/>
      <c r="J129" s="303"/>
      <c r="K129" s="303"/>
      <c r="L129" s="303"/>
      <c r="M129" s="303"/>
      <c r="N129" s="303"/>
      <c r="O129" s="303"/>
      <c r="P129" s="303"/>
      <c r="Q129" s="303"/>
      <c r="R129" s="303"/>
      <c r="S129" s="303"/>
      <c r="T129" s="303"/>
      <c r="U129" s="303"/>
      <c r="V129" s="303"/>
      <c r="W129" s="303"/>
      <c r="X129" s="303"/>
      <c r="Y129" s="304"/>
      <c r="Z129" s="305" t="s">
        <v>103</v>
      </c>
      <c r="AA129" s="306"/>
      <c r="AB129" s="306"/>
      <c r="AC129" s="306"/>
      <c r="AD129" s="307"/>
      <c r="AE129" s="305" t="s">
        <v>106</v>
      </c>
      <c r="AF129" s="306"/>
      <c r="AG129" s="306"/>
      <c r="AH129" s="306"/>
      <c r="AI129" s="306"/>
      <c r="AJ129" s="306"/>
      <c r="AK129" s="306"/>
      <c r="AL129" s="306"/>
      <c r="AM129" s="306"/>
      <c r="AN129" s="307"/>
      <c r="AO129" s="311">
        <v>195</v>
      </c>
      <c r="AP129" s="311"/>
      <c r="AQ129" s="311"/>
      <c r="AR129" s="311"/>
      <c r="AS129" s="33">
        <v>6000</v>
      </c>
      <c r="AT129" s="89">
        <f t="shared" si="12"/>
        <v>6195</v>
      </c>
      <c r="AU129" s="49">
        <v>195</v>
      </c>
      <c r="AV129" s="49">
        <v>6000</v>
      </c>
      <c r="AW129" s="68">
        <f t="shared" si="13"/>
        <v>6195</v>
      </c>
      <c r="AX129" s="68">
        <f t="shared" si="14"/>
        <v>0</v>
      </c>
      <c r="AY129" s="68">
        <f t="shared" si="15"/>
        <v>0</v>
      </c>
      <c r="AZ129" s="68">
        <f t="shared" si="15"/>
        <v>0</v>
      </c>
    </row>
    <row r="130" spans="1:52" ht="13.5" customHeight="1">
      <c r="A130" s="295" t="s">
        <v>299</v>
      </c>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7"/>
    </row>
    <row r="131" spans="1:52" ht="18.75" customHeight="1">
      <c r="A131" s="288" t="s">
        <v>202</v>
      </c>
      <c r="B131" s="289"/>
      <c r="C131" s="289"/>
      <c r="D131" s="289"/>
      <c r="E131" s="289"/>
      <c r="F131" s="290"/>
      <c r="G131" s="291" t="s">
        <v>52</v>
      </c>
      <c r="H131" s="292"/>
      <c r="I131" s="292"/>
      <c r="J131" s="292"/>
      <c r="K131" s="292"/>
      <c r="L131" s="292"/>
      <c r="M131" s="292"/>
      <c r="N131" s="292"/>
      <c r="O131" s="292"/>
      <c r="P131" s="292"/>
      <c r="Q131" s="292"/>
      <c r="R131" s="292"/>
      <c r="S131" s="292"/>
      <c r="T131" s="292"/>
      <c r="U131" s="292"/>
      <c r="V131" s="292"/>
      <c r="W131" s="292"/>
      <c r="X131" s="292"/>
      <c r="Y131" s="293"/>
      <c r="Z131" s="305"/>
      <c r="AA131" s="306"/>
      <c r="AB131" s="306"/>
      <c r="AC131" s="306"/>
      <c r="AD131" s="307"/>
      <c r="AE131" s="305"/>
      <c r="AF131" s="306"/>
      <c r="AG131" s="306"/>
      <c r="AH131" s="306"/>
      <c r="AI131" s="306"/>
      <c r="AJ131" s="306"/>
      <c r="AK131" s="306"/>
      <c r="AL131" s="306"/>
      <c r="AM131" s="306"/>
      <c r="AN131" s="307"/>
      <c r="AO131" s="319"/>
      <c r="AP131" s="319"/>
      <c r="AQ131" s="319"/>
      <c r="AR131" s="319"/>
      <c r="AS131" s="33"/>
      <c r="AT131" s="70">
        <f t="shared" si="12"/>
        <v>0</v>
      </c>
      <c r="AU131" s="64"/>
      <c r="AV131" s="64"/>
      <c r="AW131" s="68">
        <f t="shared" si="13"/>
        <v>0</v>
      </c>
      <c r="AX131" s="68">
        <f t="shared" si="14"/>
        <v>0</v>
      </c>
      <c r="AY131" s="68">
        <f t="shared" si="15"/>
        <v>0</v>
      </c>
      <c r="AZ131" s="68">
        <f t="shared" si="15"/>
        <v>0</v>
      </c>
    </row>
    <row r="132" spans="1:52" ht="33" customHeight="1">
      <c r="A132" s="299" t="s">
        <v>201</v>
      </c>
      <c r="B132" s="300"/>
      <c r="C132" s="300"/>
      <c r="D132" s="300"/>
      <c r="E132" s="300"/>
      <c r="F132" s="301"/>
      <c r="G132" s="302" t="s">
        <v>58</v>
      </c>
      <c r="H132" s="303"/>
      <c r="I132" s="303"/>
      <c r="J132" s="303"/>
      <c r="K132" s="303"/>
      <c r="L132" s="303"/>
      <c r="M132" s="303"/>
      <c r="N132" s="303"/>
      <c r="O132" s="303"/>
      <c r="P132" s="303"/>
      <c r="Q132" s="303"/>
      <c r="R132" s="303"/>
      <c r="S132" s="303"/>
      <c r="T132" s="303"/>
      <c r="U132" s="303"/>
      <c r="V132" s="303"/>
      <c r="W132" s="303"/>
      <c r="X132" s="303"/>
      <c r="Y132" s="304"/>
      <c r="Z132" s="305" t="s">
        <v>53</v>
      </c>
      <c r="AA132" s="306"/>
      <c r="AB132" s="306"/>
      <c r="AC132" s="306"/>
      <c r="AD132" s="307"/>
      <c r="AE132" s="308" t="s">
        <v>98</v>
      </c>
      <c r="AF132" s="309"/>
      <c r="AG132" s="309"/>
      <c r="AH132" s="309"/>
      <c r="AI132" s="309"/>
      <c r="AJ132" s="309"/>
      <c r="AK132" s="309"/>
      <c r="AL132" s="309"/>
      <c r="AM132" s="309"/>
      <c r="AN132" s="310"/>
      <c r="AO132" s="318">
        <v>1</v>
      </c>
      <c r="AP132" s="318"/>
      <c r="AQ132" s="318"/>
      <c r="AR132" s="318"/>
      <c r="AS132" s="131">
        <v>1</v>
      </c>
      <c r="AT132" s="105">
        <v>1</v>
      </c>
      <c r="AU132" s="58">
        <v>1</v>
      </c>
      <c r="AV132" s="58">
        <v>1</v>
      </c>
      <c r="AW132" s="58">
        <v>1</v>
      </c>
      <c r="AX132" s="68">
        <f t="shared" si="14"/>
        <v>0</v>
      </c>
      <c r="AY132" s="68">
        <f t="shared" si="15"/>
        <v>0</v>
      </c>
      <c r="AZ132" s="68">
        <f t="shared" si="15"/>
        <v>0</v>
      </c>
    </row>
    <row r="133" spans="1:52" ht="24" customHeight="1">
      <c r="A133" s="295" t="s">
        <v>299</v>
      </c>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7"/>
    </row>
    <row r="134" spans="1:52" ht="84" customHeight="1">
      <c r="A134" s="288" t="s">
        <v>189</v>
      </c>
      <c r="B134" s="289"/>
      <c r="C134" s="289"/>
      <c r="D134" s="289"/>
      <c r="E134" s="289"/>
      <c r="F134" s="290"/>
      <c r="G134" s="328" t="s">
        <v>337</v>
      </c>
      <c r="H134" s="329"/>
      <c r="I134" s="329"/>
      <c r="J134" s="329"/>
      <c r="K134" s="329"/>
      <c r="L134" s="329"/>
      <c r="M134" s="329"/>
      <c r="N134" s="329"/>
      <c r="O134" s="329"/>
      <c r="P134" s="329"/>
      <c r="Q134" s="329"/>
      <c r="R134" s="329"/>
      <c r="S134" s="329"/>
      <c r="T134" s="329"/>
      <c r="U134" s="329"/>
      <c r="V134" s="329"/>
      <c r="W134" s="329"/>
      <c r="X134" s="329"/>
      <c r="Y134" s="329"/>
      <c r="Z134" s="204"/>
      <c r="AA134" s="204"/>
      <c r="AB134" s="204"/>
      <c r="AC134" s="204"/>
      <c r="AD134" s="204"/>
      <c r="AE134" s="206"/>
      <c r="AF134" s="206"/>
      <c r="AG134" s="206"/>
      <c r="AH134" s="206"/>
      <c r="AI134" s="206"/>
      <c r="AJ134" s="206"/>
      <c r="AK134" s="206"/>
      <c r="AL134" s="206"/>
      <c r="AM134" s="206"/>
      <c r="AN134" s="218"/>
      <c r="AO134" s="318"/>
      <c r="AP134" s="318"/>
      <c r="AQ134" s="318"/>
      <c r="AR134" s="318"/>
      <c r="AS134" s="32"/>
      <c r="AT134" s="70"/>
      <c r="AU134" s="58"/>
      <c r="AV134" s="58"/>
      <c r="AW134" s="55">
        <f t="shared" si="13"/>
        <v>0</v>
      </c>
      <c r="AX134" s="55">
        <f t="shared" si="14"/>
        <v>0</v>
      </c>
      <c r="AY134" s="55">
        <f t="shared" si="15"/>
        <v>0</v>
      </c>
      <c r="AZ134" s="55">
        <f t="shared" si="15"/>
        <v>0</v>
      </c>
    </row>
    <row r="135" spans="1:52" ht="16.5" customHeight="1">
      <c r="A135" s="288" t="s">
        <v>214</v>
      </c>
      <c r="B135" s="289"/>
      <c r="C135" s="289"/>
      <c r="D135" s="289"/>
      <c r="E135" s="289"/>
      <c r="F135" s="290"/>
      <c r="G135" s="291" t="s">
        <v>47</v>
      </c>
      <c r="H135" s="292"/>
      <c r="I135" s="292"/>
      <c r="J135" s="292"/>
      <c r="K135" s="292"/>
      <c r="L135" s="292"/>
      <c r="M135" s="292"/>
      <c r="N135" s="292"/>
      <c r="O135" s="292"/>
      <c r="P135" s="292"/>
      <c r="Q135" s="292"/>
      <c r="R135" s="292"/>
      <c r="S135" s="292"/>
      <c r="T135" s="292"/>
      <c r="U135" s="292"/>
      <c r="V135" s="292"/>
      <c r="W135" s="292"/>
      <c r="X135" s="292"/>
      <c r="Y135" s="293"/>
      <c r="Z135" s="229"/>
      <c r="AA135" s="230"/>
      <c r="AB135" s="230"/>
      <c r="AC135" s="230"/>
      <c r="AD135" s="231"/>
      <c r="AE135" s="229"/>
      <c r="AF135" s="230"/>
      <c r="AG135" s="230"/>
      <c r="AH135" s="230"/>
      <c r="AI135" s="230"/>
      <c r="AJ135" s="230"/>
      <c r="AK135" s="230"/>
      <c r="AL135" s="230"/>
      <c r="AM135" s="230"/>
      <c r="AN135" s="231"/>
      <c r="AO135" s="341"/>
      <c r="AP135" s="341"/>
      <c r="AQ135" s="341"/>
      <c r="AR135" s="341"/>
      <c r="AS135" s="71"/>
      <c r="AT135" s="72">
        <f t="shared" si="12"/>
        <v>0</v>
      </c>
      <c r="AU135" s="66"/>
      <c r="AV135" s="66"/>
      <c r="AW135" s="55">
        <f t="shared" si="13"/>
        <v>0</v>
      </c>
      <c r="AX135" s="55">
        <f t="shared" si="14"/>
        <v>0</v>
      </c>
      <c r="AY135" s="55">
        <f t="shared" si="15"/>
        <v>0</v>
      </c>
      <c r="AZ135" s="55">
        <f t="shared" si="15"/>
        <v>0</v>
      </c>
    </row>
    <row r="136" spans="1:52" ht="38.25" customHeight="1">
      <c r="A136" s="299" t="s">
        <v>215</v>
      </c>
      <c r="B136" s="300"/>
      <c r="C136" s="300"/>
      <c r="D136" s="300"/>
      <c r="E136" s="300"/>
      <c r="F136" s="301"/>
      <c r="G136" s="302" t="s">
        <v>107</v>
      </c>
      <c r="H136" s="303"/>
      <c r="I136" s="303"/>
      <c r="J136" s="303"/>
      <c r="K136" s="303"/>
      <c r="L136" s="303"/>
      <c r="M136" s="303"/>
      <c r="N136" s="303"/>
      <c r="O136" s="303"/>
      <c r="P136" s="303"/>
      <c r="Q136" s="303"/>
      <c r="R136" s="303"/>
      <c r="S136" s="303"/>
      <c r="T136" s="303"/>
      <c r="U136" s="303"/>
      <c r="V136" s="303"/>
      <c r="W136" s="303"/>
      <c r="X136" s="303"/>
      <c r="Y136" s="304"/>
      <c r="Z136" s="305" t="s">
        <v>73</v>
      </c>
      <c r="AA136" s="306"/>
      <c r="AB136" s="306"/>
      <c r="AC136" s="306"/>
      <c r="AD136" s="307"/>
      <c r="AE136" s="308" t="s">
        <v>329</v>
      </c>
      <c r="AF136" s="309"/>
      <c r="AG136" s="309"/>
      <c r="AH136" s="309"/>
      <c r="AI136" s="309"/>
      <c r="AJ136" s="309"/>
      <c r="AK136" s="309"/>
      <c r="AL136" s="309"/>
      <c r="AM136" s="309"/>
      <c r="AN136" s="310"/>
      <c r="AO136" s="249">
        <v>522</v>
      </c>
      <c r="AP136" s="249"/>
      <c r="AQ136" s="249"/>
      <c r="AR136" s="249"/>
      <c r="AS136" s="34"/>
      <c r="AT136" s="138">
        <f t="shared" si="12"/>
        <v>522</v>
      </c>
      <c r="AU136" s="57">
        <v>522</v>
      </c>
      <c r="AV136" s="57"/>
      <c r="AW136" s="69">
        <f t="shared" si="13"/>
        <v>522</v>
      </c>
      <c r="AX136" s="69">
        <f t="shared" si="14"/>
        <v>0</v>
      </c>
      <c r="AY136" s="69">
        <f t="shared" si="15"/>
        <v>0</v>
      </c>
      <c r="AZ136" s="69">
        <f t="shared" si="15"/>
        <v>0</v>
      </c>
    </row>
    <row r="137" spans="1:52" ht="34.5" customHeight="1">
      <c r="A137" s="299" t="s">
        <v>216</v>
      </c>
      <c r="B137" s="300"/>
      <c r="C137" s="300"/>
      <c r="D137" s="300"/>
      <c r="E137" s="300"/>
      <c r="F137" s="301"/>
      <c r="G137" s="302" t="s">
        <v>108</v>
      </c>
      <c r="H137" s="303"/>
      <c r="I137" s="303"/>
      <c r="J137" s="303"/>
      <c r="K137" s="303"/>
      <c r="L137" s="303"/>
      <c r="M137" s="303"/>
      <c r="N137" s="303"/>
      <c r="O137" s="303"/>
      <c r="P137" s="303"/>
      <c r="Q137" s="303"/>
      <c r="R137" s="303"/>
      <c r="S137" s="303"/>
      <c r="T137" s="303"/>
      <c r="U137" s="303"/>
      <c r="V137" s="303"/>
      <c r="W137" s="303"/>
      <c r="X137" s="303"/>
      <c r="Y137" s="304"/>
      <c r="Z137" s="305" t="s">
        <v>73</v>
      </c>
      <c r="AA137" s="306"/>
      <c r="AB137" s="306"/>
      <c r="AC137" s="306"/>
      <c r="AD137" s="307"/>
      <c r="AE137" s="323" t="s">
        <v>338</v>
      </c>
      <c r="AF137" s="324"/>
      <c r="AG137" s="324"/>
      <c r="AH137" s="324"/>
      <c r="AI137" s="324"/>
      <c r="AJ137" s="324"/>
      <c r="AK137" s="324"/>
      <c r="AL137" s="324"/>
      <c r="AM137" s="324"/>
      <c r="AN137" s="325"/>
      <c r="AO137" s="249">
        <v>1994.5</v>
      </c>
      <c r="AP137" s="249"/>
      <c r="AQ137" s="249"/>
      <c r="AR137" s="249"/>
      <c r="AS137" s="145"/>
      <c r="AT137" s="138">
        <f t="shared" si="12"/>
        <v>1994.5</v>
      </c>
      <c r="AU137" s="57">
        <v>1994.5</v>
      </c>
      <c r="AV137" s="57"/>
      <c r="AW137" s="69">
        <f t="shared" si="13"/>
        <v>1994.5</v>
      </c>
      <c r="AX137" s="69">
        <f t="shared" si="14"/>
        <v>0</v>
      </c>
      <c r="AY137" s="69">
        <f t="shared" si="15"/>
        <v>0</v>
      </c>
      <c r="AZ137" s="69">
        <f t="shared" si="15"/>
        <v>0</v>
      </c>
    </row>
    <row r="138" spans="1:52" ht="23.25" customHeight="1">
      <c r="A138" s="299" t="s">
        <v>217</v>
      </c>
      <c r="B138" s="300"/>
      <c r="C138" s="300"/>
      <c r="D138" s="300"/>
      <c r="E138" s="300"/>
      <c r="F138" s="301"/>
      <c r="G138" s="302" t="s">
        <v>109</v>
      </c>
      <c r="H138" s="303"/>
      <c r="I138" s="303"/>
      <c r="J138" s="303"/>
      <c r="K138" s="303"/>
      <c r="L138" s="303"/>
      <c r="M138" s="303"/>
      <c r="N138" s="303"/>
      <c r="O138" s="303"/>
      <c r="P138" s="303"/>
      <c r="Q138" s="303"/>
      <c r="R138" s="303"/>
      <c r="S138" s="303"/>
      <c r="T138" s="303"/>
      <c r="U138" s="303"/>
      <c r="V138" s="303"/>
      <c r="W138" s="303"/>
      <c r="X138" s="303"/>
      <c r="Y138" s="304"/>
      <c r="Z138" s="305" t="s">
        <v>73</v>
      </c>
      <c r="AA138" s="306"/>
      <c r="AB138" s="306"/>
      <c r="AC138" s="306"/>
      <c r="AD138" s="307"/>
      <c r="AE138" s="305" t="s">
        <v>339</v>
      </c>
      <c r="AF138" s="306"/>
      <c r="AG138" s="306"/>
      <c r="AH138" s="306"/>
      <c r="AI138" s="306"/>
      <c r="AJ138" s="306"/>
      <c r="AK138" s="306"/>
      <c r="AL138" s="306"/>
      <c r="AM138" s="306"/>
      <c r="AN138" s="307"/>
      <c r="AO138" s="249">
        <v>239</v>
      </c>
      <c r="AP138" s="249"/>
      <c r="AQ138" s="249"/>
      <c r="AR138" s="249"/>
      <c r="AS138" s="145"/>
      <c r="AT138" s="138">
        <f t="shared" si="12"/>
        <v>239</v>
      </c>
      <c r="AU138" s="57">
        <v>239</v>
      </c>
      <c r="AV138" s="57"/>
      <c r="AW138" s="69">
        <f t="shared" si="13"/>
        <v>239</v>
      </c>
      <c r="AX138" s="69">
        <f t="shared" si="14"/>
        <v>0</v>
      </c>
      <c r="AY138" s="69">
        <f t="shared" si="15"/>
        <v>0</v>
      </c>
      <c r="AZ138" s="69">
        <f t="shared" si="15"/>
        <v>0</v>
      </c>
    </row>
    <row r="139" spans="1:52" ht="14.25" customHeight="1">
      <c r="A139" s="295" t="s">
        <v>299</v>
      </c>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7"/>
    </row>
    <row r="140" spans="1:52" ht="18.75" customHeight="1">
      <c r="A140" s="288" t="s">
        <v>218</v>
      </c>
      <c r="B140" s="289"/>
      <c r="C140" s="289"/>
      <c r="D140" s="289"/>
      <c r="E140" s="289"/>
      <c r="F140" s="290"/>
      <c r="G140" s="291" t="s">
        <v>48</v>
      </c>
      <c r="H140" s="292"/>
      <c r="I140" s="292"/>
      <c r="J140" s="292"/>
      <c r="K140" s="292"/>
      <c r="L140" s="292"/>
      <c r="M140" s="292"/>
      <c r="N140" s="292"/>
      <c r="O140" s="292"/>
      <c r="P140" s="292"/>
      <c r="Q140" s="292"/>
      <c r="R140" s="292"/>
      <c r="S140" s="292"/>
      <c r="T140" s="292"/>
      <c r="U140" s="292"/>
      <c r="V140" s="292"/>
      <c r="W140" s="292"/>
      <c r="X140" s="292"/>
      <c r="Y140" s="293"/>
      <c r="Z140" s="291" t="s">
        <v>51</v>
      </c>
      <c r="AA140" s="292"/>
      <c r="AB140" s="292"/>
      <c r="AC140" s="292"/>
      <c r="AD140" s="293"/>
      <c r="AE140" s="291" t="s">
        <v>51</v>
      </c>
      <c r="AF140" s="292"/>
      <c r="AG140" s="292"/>
      <c r="AH140" s="292"/>
      <c r="AI140" s="292"/>
      <c r="AJ140" s="292"/>
      <c r="AK140" s="292"/>
      <c r="AL140" s="292"/>
      <c r="AM140" s="292"/>
      <c r="AN140" s="293"/>
      <c r="AO140" s="298"/>
      <c r="AP140" s="298"/>
      <c r="AQ140" s="298"/>
      <c r="AR140" s="298"/>
      <c r="AS140" s="33"/>
      <c r="AT140" s="89">
        <f t="shared" si="12"/>
        <v>0</v>
      </c>
      <c r="AU140" s="90"/>
      <c r="AV140" s="90"/>
      <c r="AW140" s="68">
        <f t="shared" si="13"/>
        <v>0</v>
      </c>
      <c r="AX140" s="68">
        <f t="shared" si="14"/>
        <v>0</v>
      </c>
      <c r="AY140" s="68">
        <f t="shared" si="15"/>
        <v>0</v>
      </c>
      <c r="AZ140" s="68">
        <f t="shared" si="15"/>
        <v>0</v>
      </c>
    </row>
    <row r="141" spans="1:52" ht="25.5" customHeight="1">
      <c r="A141" s="299" t="s">
        <v>219</v>
      </c>
      <c r="B141" s="300"/>
      <c r="C141" s="300"/>
      <c r="D141" s="300"/>
      <c r="E141" s="300"/>
      <c r="F141" s="301"/>
      <c r="G141" s="302" t="s">
        <v>171</v>
      </c>
      <c r="H141" s="303"/>
      <c r="I141" s="303"/>
      <c r="J141" s="303"/>
      <c r="K141" s="303"/>
      <c r="L141" s="303"/>
      <c r="M141" s="303"/>
      <c r="N141" s="303"/>
      <c r="O141" s="303"/>
      <c r="P141" s="303"/>
      <c r="Q141" s="303"/>
      <c r="R141" s="303"/>
      <c r="S141" s="303"/>
      <c r="T141" s="303"/>
      <c r="U141" s="303"/>
      <c r="V141" s="303"/>
      <c r="W141" s="303"/>
      <c r="X141" s="303"/>
      <c r="Y141" s="304"/>
      <c r="Z141" s="305" t="s">
        <v>49</v>
      </c>
      <c r="AA141" s="306"/>
      <c r="AB141" s="306"/>
      <c r="AC141" s="306"/>
      <c r="AD141" s="307"/>
      <c r="AE141" s="305" t="s">
        <v>111</v>
      </c>
      <c r="AF141" s="306"/>
      <c r="AG141" s="306"/>
      <c r="AH141" s="306"/>
      <c r="AI141" s="306"/>
      <c r="AJ141" s="306"/>
      <c r="AK141" s="306"/>
      <c r="AL141" s="306"/>
      <c r="AM141" s="306"/>
      <c r="AN141" s="307"/>
      <c r="AO141" s="337">
        <v>387</v>
      </c>
      <c r="AP141" s="337"/>
      <c r="AQ141" s="337"/>
      <c r="AR141" s="337"/>
      <c r="AS141" s="129"/>
      <c r="AT141" s="89">
        <f t="shared" si="12"/>
        <v>387</v>
      </c>
      <c r="AU141" s="90">
        <v>387</v>
      </c>
      <c r="AV141" s="90"/>
      <c r="AW141" s="68">
        <f t="shared" si="13"/>
        <v>387</v>
      </c>
      <c r="AX141" s="68">
        <f t="shared" si="14"/>
        <v>0</v>
      </c>
      <c r="AY141" s="68">
        <f t="shared" si="15"/>
        <v>0</v>
      </c>
      <c r="AZ141" s="68">
        <f t="shared" si="15"/>
        <v>0</v>
      </c>
    </row>
    <row r="142" spans="1:52" ht="23.25" customHeight="1">
      <c r="A142" s="299" t="s">
        <v>220</v>
      </c>
      <c r="B142" s="300"/>
      <c r="C142" s="300"/>
      <c r="D142" s="300"/>
      <c r="E142" s="300"/>
      <c r="F142" s="301"/>
      <c r="G142" s="302" t="s">
        <v>172</v>
      </c>
      <c r="H142" s="303"/>
      <c r="I142" s="303"/>
      <c r="J142" s="303"/>
      <c r="K142" s="303"/>
      <c r="L142" s="303"/>
      <c r="M142" s="303"/>
      <c r="N142" s="303"/>
      <c r="O142" s="303"/>
      <c r="P142" s="303"/>
      <c r="Q142" s="303"/>
      <c r="R142" s="303"/>
      <c r="S142" s="303"/>
      <c r="T142" s="303"/>
      <c r="U142" s="303"/>
      <c r="V142" s="303"/>
      <c r="W142" s="303"/>
      <c r="X142" s="303"/>
      <c r="Y142" s="304"/>
      <c r="Z142" s="305" t="s">
        <v>112</v>
      </c>
      <c r="AA142" s="306"/>
      <c r="AB142" s="306"/>
      <c r="AC142" s="306"/>
      <c r="AD142" s="307"/>
      <c r="AE142" s="305" t="s">
        <v>89</v>
      </c>
      <c r="AF142" s="306"/>
      <c r="AG142" s="306"/>
      <c r="AH142" s="306"/>
      <c r="AI142" s="306"/>
      <c r="AJ142" s="306"/>
      <c r="AK142" s="306"/>
      <c r="AL142" s="306"/>
      <c r="AM142" s="306"/>
      <c r="AN142" s="307"/>
      <c r="AO142" s="342">
        <v>1101.69</v>
      </c>
      <c r="AP142" s="342"/>
      <c r="AQ142" s="342"/>
      <c r="AR142" s="342"/>
      <c r="AS142" s="129"/>
      <c r="AT142" s="89">
        <f t="shared" si="12"/>
        <v>1101.69</v>
      </c>
      <c r="AU142" s="90">
        <v>1101.69</v>
      </c>
      <c r="AV142" s="90"/>
      <c r="AW142" s="68">
        <f t="shared" si="13"/>
        <v>1101.69</v>
      </c>
      <c r="AX142" s="68">
        <f t="shared" si="14"/>
        <v>0</v>
      </c>
      <c r="AY142" s="68">
        <f t="shared" si="15"/>
        <v>0</v>
      </c>
      <c r="AZ142" s="68">
        <f t="shared" si="15"/>
        <v>0</v>
      </c>
    </row>
    <row r="143" spans="1:52" ht="24.75" customHeight="1">
      <c r="A143" s="299" t="s">
        <v>221</v>
      </c>
      <c r="B143" s="300"/>
      <c r="C143" s="300"/>
      <c r="D143" s="300"/>
      <c r="E143" s="300"/>
      <c r="F143" s="301"/>
      <c r="G143" s="327" t="s">
        <v>113</v>
      </c>
      <c r="H143" s="327"/>
      <c r="I143" s="327"/>
      <c r="J143" s="327"/>
      <c r="K143" s="327"/>
      <c r="L143" s="327"/>
      <c r="M143" s="327"/>
      <c r="N143" s="327"/>
      <c r="O143" s="327"/>
      <c r="P143" s="327"/>
      <c r="Q143" s="327"/>
      <c r="R143" s="327"/>
      <c r="S143" s="327"/>
      <c r="T143" s="327"/>
      <c r="U143" s="327"/>
      <c r="V143" s="327"/>
      <c r="W143" s="327"/>
      <c r="X143" s="327"/>
      <c r="Y143" s="327"/>
      <c r="Z143" s="305" t="s">
        <v>49</v>
      </c>
      <c r="AA143" s="306"/>
      <c r="AB143" s="306"/>
      <c r="AC143" s="306"/>
      <c r="AD143" s="307"/>
      <c r="AE143" s="305" t="s">
        <v>89</v>
      </c>
      <c r="AF143" s="306"/>
      <c r="AG143" s="306"/>
      <c r="AH143" s="306"/>
      <c r="AI143" s="306"/>
      <c r="AJ143" s="306"/>
      <c r="AK143" s="306"/>
      <c r="AL143" s="306"/>
      <c r="AM143" s="306"/>
      <c r="AN143" s="307"/>
      <c r="AO143" s="319">
        <v>150</v>
      </c>
      <c r="AP143" s="319"/>
      <c r="AQ143" s="319"/>
      <c r="AR143" s="319"/>
      <c r="AS143" s="33"/>
      <c r="AT143" s="89">
        <f t="shared" si="12"/>
        <v>150</v>
      </c>
      <c r="AU143" s="49">
        <v>150</v>
      </c>
      <c r="AV143" s="49"/>
      <c r="AW143" s="68">
        <f t="shared" si="13"/>
        <v>150</v>
      </c>
      <c r="AX143" s="68">
        <f t="shared" si="14"/>
        <v>0</v>
      </c>
      <c r="AY143" s="68">
        <f t="shared" si="15"/>
        <v>0</v>
      </c>
      <c r="AZ143" s="68">
        <f t="shared" si="15"/>
        <v>0</v>
      </c>
    </row>
    <row r="144" spans="1:52" ht="18.75" customHeight="1">
      <c r="A144" s="295" t="s">
        <v>299</v>
      </c>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1:52" ht="18" customHeight="1">
      <c r="A145" s="288" t="s">
        <v>222</v>
      </c>
      <c r="B145" s="289"/>
      <c r="C145" s="289"/>
      <c r="D145" s="289"/>
      <c r="E145" s="289"/>
      <c r="F145" s="290"/>
      <c r="G145" s="291" t="s">
        <v>50</v>
      </c>
      <c r="H145" s="292"/>
      <c r="I145" s="292"/>
      <c r="J145" s="292"/>
      <c r="K145" s="292"/>
      <c r="L145" s="292"/>
      <c r="M145" s="292"/>
      <c r="N145" s="292"/>
      <c r="O145" s="292"/>
      <c r="P145" s="292"/>
      <c r="Q145" s="292"/>
      <c r="R145" s="292"/>
      <c r="S145" s="292"/>
      <c r="T145" s="292"/>
      <c r="U145" s="292"/>
      <c r="V145" s="292"/>
      <c r="W145" s="292"/>
      <c r="X145" s="292"/>
      <c r="Y145" s="293"/>
      <c r="Z145" s="291" t="s">
        <v>51</v>
      </c>
      <c r="AA145" s="292"/>
      <c r="AB145" s="292"/>
      <c r="AC145" s="292"/>
      <c r="AD145" s="293"/>
      <c r="AE145" s="291" t="s">
        <v>51</v>
      </c>
      <c r="AF145" s="292"/>
      <c r="AG145" s="292"/>
      <c r="AH145" s="292"/>
      <c r="AI145" s="292"/>
      <c r="AJ145" s="292"/>
      <c r="AK145" s="292"/>
      <c r="AL145" s="292"/>
      <c r="AM145" s="292"/>
      <c r="AN145" s="293"/>
      <c r="AO145" s="311"/>
      <c r="AP145" s="311"/>
      <c r="AQ145" s="311"/>
      <c r="AR145" s="311"/>
      <c r="AS145" s="33"/>
      <c r="AT145" s="70"/>
      <c r="AU145" s="49"/>
      <c r="AV145" s="49"/>
      <c r="AW145" s="55"/>
      <c r="AX145" s="55"/>
      <c r="AY145" s="55"/>
      <c r="AZ145" s="55"/>
    </row>
    <row r="146" spans="1:52" ht="32.25" customHeight="1">
      <c r="A146" s="299" t="s">
        <v>223</v>
      </c>
      <c r="B146" s="300"/>
      <c r="C146" s="300"/>
      <c r="D146" s="300"/>
      <c r="E146" s="300"/>
      <c r="F146" s="301"/>
      <c r="G146" s="302" t="s">
        <v>114</v>
      </c>
      <c r="H146" s="303"/>
      <c r="I146" s="303"/>
      <c r="J146" s="303"/>
      <c r="K146" s="303"/>
      <c r="L146" s="303"/>
      <c r="M146" s="303"/>
      <c r="N146" s="303"/>
      <c r="O146" s="303"/>
      <c r="P146" s="303"/>
      <c r="Q146" s="303"/>
      <c r="R146" s="303"/>
      <c r="S146" s="303"/>
      <c r="T146" s="303"/>
      <c r="U146" s="303"/>
      <c r="V146" s="303"/>
      <c r="W146" s="303"/>
      <c r="X146" s="303"/>
      <c r="Y146" s="304"/>
      <c r="Z146" s="305" t="s">
        <v>103</v>
      </c>
      <c r="AA146" s="306"/>
      <c r="AB146" s="306"/>
      <c r="AC146" s="306"/>
      <c r="AD146" s="307"/>
      <c r="AE146" s="305" t="s">
        <v>115</v>
      </c>
      <c r="AF146" s="306"/>
      <c r="AG146" s="306"/>
      <c r="AH146" s="306"/>
      <c r="AI146" s="306"/>
      <c r="AJ146" s="306"/>
      <c r="AK146" s="306"/>
      <c r="AL146" s="306"/>
      <c r="AM146" s="306"/>
      <c r="AN146" s="307"/>
      <c r="AO146" s="311">
        <v>1350</v>
      </c>
      <c r="AP146" s="311"/>
      <c r="AQ146" s="311"/>
      <c r="AR146" s="311"/>
      <c r="AS146" s="129"/>
      <c r="AT146" s="89">
        <f t="shared" si="12"/>
        <v>1350</v>
      </c>
      <c r="AU146" s="49">
        <v>1350</v>
      </c>
      <c r="AV146" s="49"/>
      <c r="AW146" s="68">
        <f t="shared" si="13"/>
        <v>1350</v>
      </c>
      <c r="AX146" s="68">
        <f t="shared" si="14"/>
        <v>0</v>
      </c>
      <c r="AY146" s="68">
        <f t="shared" si="15"/>
        <v>0</v>
      </c>
      <c r="AZ146" s="68">
        <f t="shared" si="15"/>
        <v>0</v>
      </c>
    </row>
    <row r="147" spans="1:52" ht="46.5" customHeight="1">
      <c r="A147" s="299" t="s">
        <v>224</v>
      </c>
      <c r="B147" s="300"/>
      <c r="C147" s="300"/>
      <c r="D147" s="300"/>
      <c r="E147" s="300"/>
      <c r="F147" s="301"/>
      <c r="G147" s="302" t="s">
        <v>116</v>
      </c>
      <c r="H147" s="303"/>
      <c r="I147" s="303"/>
      <c r="J147" s="303"/>
      <c r="K147" s="303"/>
      <c r="L147" s="303"/>
      <c r="M147" s="303"/>
      <c r="N147" s="303"/>
      <c r="O147" s="303"/>
      <c r="P147" s="303"/>
      <c r="Q147" s="303"/>
      <c r="R147" s="303"/>
      <c r="S147" s="303"/>
      <c r="T147" s="303"/>
      <c r="U147" s="303"/>
      <c r="V147" s="303"/>
      <c r="W147" s="303"/>
      <c r="X147" s="303"/>
      <c r="Y147" s="304"/>
      <c r="Z147" s="305" t="s">
        <v>103</v>
      </c>
      <c r="AA147" s="306"/>
      <c r="AB147" s="306"/>
      <c r="AC147" s="306"/>
      <c r="AD147" s="307"/>
      <c r="AE147" s="305" t="s">
        <v>117</v>
      </c>
      <c r="AF147" s="306"/>
      <c r="AG147" s="306"/>
      <c r="AH147" s="306"/>
      <c r="AI147" s="306"/>
      <c r="AJ147" s="306"/>
      <c r="AK147" s="306"/>
      <c r="AL147" s="306"/>
      <c r="AM147" s="306"/>
      <c r="AN147" s="307"/>
      <c r="AO147" s="311">
        <v>1810.4</v>
      </c>
      <c r="AP147" s="311"/>
      <c r="AQ147" s="311"/>
      <c r="AR147" s="311"/>
      <c r="AS147" s="129"/>
      <c r="AT147" s="89">
        <f t="shared" si="12"/>
        <v>1810.4</v>
      </c>
      <c r="AU147" s="49">
        <v>1810.4</v>
      </c>
      <c r="AV147" s="49"/>
      <c r="AW147" s="68">
        <f t="shared" si="13"/>
        <v>1810.4</v>
      </c>
      <c r="AX147" s="68">
        <f t="shared" si="14"/>
        <v>0</v>
      </c>
      <c r="AY147" s="68">
        <f t="shared" si="15"/>
        <v>0</v>
      </c>
      <c r="AZ147" s="68">
        <f t="shared" si="15"/>
        <v>0</v>
      </c>
    </row>
    <row r="148" spans="1:52" ht="33.75" customHeight="1">
      <c r="A148" s="299" t="s">
        <v>225</v>
      </c>
      <c r="B148" s="300"/>
      <c r="C148" s="300"/>
      <c r="D148" s="300"/>
      <c r="E148" s="300"/>
      <c r="F148" s="301"/>
      <c r="G148" s="302" t="s">
        <v>118</v>
      </c>
      <c r="H148" s="303"/>
      <c r="I148" s="303"/>
      <c r="J148" s="303"/>
      <c r="K148" s="303"/>
      <c r="L148" s="303"/>
      <c r="M148" s="303"/>
      <c r="N148" s="303"/>
      <c r="O148" s="303"/>
      <c r="P148" s="303"/>
      <c r="Q148" s="303"/>
      <c r="R148" s="303"/>
      <c r="S148" s="303"/>
      <c r="T148" s="303"/>
      <c r="U148" s="303"/>
      <c r="V148" s="303"/>
      <c r="W148" s="303"/>
      <c r="X148" s="303"/>
      <c r="Y148" s="304"/>
      <c r="Z148" s="305" t="s">
        <v>103</v>
      </c>
      <c r="AA148" s="306"/>
      <c r="AB148" s="306"/>
      <c r="AC148" s="306"/>
      <c r="AD148" s="307"/>
      <c r="AE148" s="305" t="s">
        <v>119</v>
      </c>
      <c r="AF148" s="306"/>
      <c r="AG148" s="306"/>
      <c r="AH148" s="306"/>
      <c r="AI148" s="306"/>
      <c r="AJ148" s="306"/>
      <c r="AK148" s="306"/>
      <c r="AL148" s="306"/>
      <c r="AM148" s="306"/>
      <c r="AN148" s="307"/>
      <c r="AO148" s="249">
        <v>1593</v>
      </c>
      <c r="AP148" s="249"/>
      <c r="AQ148" s="249"/>
      <c r="AR148" s="249"/>
      <c r="AS148" s="40"/>
      <c r="AT148" s="89">
        <f t="shared" si="12"/>
        <v>1593</v>
      </c>
      <c r="AU148" s="49">
        <v>1593</v>
      </c>
      <c r="AV148" s="49"/>
      <c r="AW148" s="68">
        <f t="shared" si="13"/>
        <v>1593</v>
      </c>
      <c r="AX148" s="68">
        <f t="shared" si="14"/>
        <v>0</v>
      </c>
      <c r="AY148" s="68">
        <f t="shared" si="15"/>
        <v>0</v>
      </c>
      <c r="AZ148" s="68">
        <f t="shared" si="15"/>
        <v>0</v>
      </c>
    </row>
    <row r="149" spans="1:52" ht="13.5" customHeight="1">
      <c r="A149" s="295" t="s">
        <v>299</v>
      </c>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7"/>
    </row>
    <row r="150" spans="1:52" ht="18.75" customHeight="1">
      <c r="A150" s="288" t="s">
        <v>226</v>
      </c>
      <c r="B150" s="289"/>
      <c r="C150" s="289"/>
      <c r="D150" s="289"/>
      <c r="E150" s="289"/>
      <c r="F150" s="290"/>
      <c r="G150" s="291" t="s">
        <v>52</v>
      </c>
      <c r="H150" s="292"/>
      <c r="I150" s="292"/>
      <c r="J150" s="292"/>
      <c r="K150" s="292"/>
      <c r="L150" s="292"/>
      <c r="M150" s="292"/>
      <c r="N150" s="292"/>
      <c r="O150" s="292"/>
      <c r="P150" s="292"/>
      <c r="Q150" s="292"/>
      <c r="R150" s="292"/>
      <c r="S150" s="292"/>
      <c r="T150" s="292"/>
      <c r="U150" s="292"/>
      <c r="V150" s="292"/>
      <c r="W150" s="292"/>
      <c r="X150" s="292"/>
      <c r="Y150" s="293"/>
      <c r="Z150" s="305"/>
      <c r="AA150" s="306"/>
      <c r="AB150" s="306"/>
      <c r="AC150" s="306"/>
      <c r="AD150" s="307"/>
      <c r="AE150" s="305"/>
      <c r="AF150" s="306"/>
      <c r="AG150" s="306"/>
      <c r="AH150" s="306"/>
      <c r="AI150" s="306"/>
      <c r="AJ150" s="306"/>
      <c r="AK150" s="306"/>
      <c r="AL150" s="306"/>
      <c r="AM150" s="306"/>
      <c r="AN150" s="307"/>
      <c r="AO150" s="319"/>
      <c r="AP150" s="319"/>
      <c r="AQ150" s="319"/>
      <c r="AR150" s="319"/>
      <c r="AS150" s="33"/>
      <c r="AT150" s="89">
        <f t="shared" si="12"/>
        <v>0</v>
      </c>
      <c r="AU150" s="49"/>
      <c r="AV150" s="49"/>
      <c r="AW150" s="68">
        <f t="shared" si="13"/>
        <v>0</v>
      </c>
      <c r="AX150" s="68">
        <f t="shared" si="14"/>
        <v>0</v>
      </c>
      <c r="AY150" s="68">
        <f t="shared" si="15"/>
        <v>0</v>
      </c>
      <c r="AZ150" s="68">
        <f t="shared" si="15"/>
        <v>0</v>
      </c>
    </row>
    <row r="151" spans="1:52" ht="30.75" customHeight="1">
      <c r="A151" s="299" t="s">
        <v>227</v>
      </c>
      <c r="B151" s="300"/>
      <c r="C151" s="300"/>
      <c r="D151" s="300"/>
      <c r="E151" s="300"/>
      <c r="F151" s="301"/>
      <c r="G151" s="302" t="s">
        <v>120</v>
      </c>
      <c r="H151" s="303"/>
      <c r="I151" s="303"/>
      <c r="J151" s="303"/>
      <c r="K151" s="303"/>
      <c r="L151" s="303"/>
      <c r="M151" s="303"/>
      <c r="N151" s="303"/>
      <c r="O151" s="303"/>
      <c r="P151" s="303"/>
      <c r="Q151" s="303"/>
      <c r="R151" s="303"/>
      <c r="S151" s="303"/>
      <c r="T151" s="303"/>
      <c r="U151" s="303"/>
      <c r="V151" s="303"/>
      <c r="W151" s="303"/>
      <c r="X151" s="303"/>
      <c r="Y151" s="304"/>
      <c r="Z151" s="305" t="s">
        <v>53</v>
      </c>
      <c r="AA151" s="306"/>
      <c r="AB151" s="306"/>
      <c r="AC151" s="306"/>
      <c r="AD151" s="307"/>
      <c r="AE151" s="305" t="s">
        <v>340</v>
      </c>
      <c r="AF151" s="306"/>
      <c r="AG151" s="306"/>
      <c r="AH151" s="306"/>
      <c r="AI151" s="306"/>
      <c r="AJ151" s="306"/>
      <c r="AK151" s="306"/>
      <c r="AL151" s="306"/>
      <c r="AM151" s="306"/>
      <c r="AN151" s="307"/>
      <c r="AO151" s="318">
        <v>2.4300000000000002</v>
      </c>
      <c r="AP151" s="318"/>
      <c r="AQ151" s="318"/>
      <c r="AR151" s="318"/>
      <c r="AS151" s="32"/>
      <c r="AT151" s="105">
        <f>AO151</f>
        <v>2.4300000000000002</v>
      </c>
      <c r="AU151" s="58">
        <v>2.4300000000000002</v>
      </c>
      <c r="AV151" s="58"/>
      <c r="AW151" s="106">
        <f>AU151</f>
        <v>2.4300000000000002</v>
      </c>
      <c r="AX151" s="106">
        <v>0</v>
      </c>
      <c r="AY151" s="106">
        <f t="shared" si="15"/>
        <v>0</v>
      </c>
      <c r="AZ151" s="106">
        <f t="shared" si="15"/>
        <v>0</v>
      </c>
    </row>
    <row r="152" spans="1:52" ht="21.75" customHeight="1">
      <c r="A152" s="295" t="s">
        <v>299</v>
      </c>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7"/>
    </row>
    <row r="153" spans="1:52" ht="57" customHeight="1">
      <c r="A153" s="288" t="s">
        <v>228</v>
      </c>
      <c r="B153" s="289"/>
      <c r="C153" s="289"/>
      <c r="D153" s="289"/>
      <c r="E153" s="289"/>
      <c r="F153" s="290"/>
      <c r="G153" s="328" t="s">
        <v>341</v>
      </c>
      <c r="H153" s="329"/>
      <c r="I153" s="329"/>
      <c r="J153" s="329"/>
      <c r="K153" s="329"/>
      <c r="L153" s="329"/>
      <c r="M153" s="329"/>
      <c r="N153" s="329"/>
      <c r="O153" s="329"/>
      <c r="P153" s="329"/>
      <c r="Q153" s="329"/>
      <c r="R153" s="329"/>
      <c r="S153" s="329"/>
      <c r="T153" s="329"/>
      <c r="U153" s="329"/>
      <c r="V153" s="329"/>
      <c r="W153" s="329"/>
      <c r="X153" s="329"/>
      <c r="Y153" s="329"/>
      <c r="Z153" s="204"/>
      <c r="AA153" s="204"/>
      <c r="AB153" s="204"/>
      <c r="AC153" s="204"/>
      <c r="AD153" s="204"/>
      <c r="AE153" s="206"/>
      <c r="AF153" s="206"/>
      <c r="AG153" s="206"/>
      <c r="AH153" s="206"/>
      <c r="AI153" s="206"/>
      <c r="AJ153" s="206"/>
      <c r="AK153" s="206"/>
      <c r="AL153" s="206"/>
      <c r="AM153" s="206"/>
      <c r="AN153" s="218"/>
      <c r="AO153" s="318"/>
      <c r="AP153" s="318"/>
      <c r="AQ153" s="318"/>
      <c r="AR153" s="318"/>
      <c r="AS153" s="131"/>
      <c r="AT153" s="70"/>
      <c r="AU153" s="58"/>
      <c r="AV153" s="58"/>
      <c r="AW153" s="55"/>
      <c r="AX153" s="55"/>
      <c r="AY153" s="55"/>
      <c r="AZ153" s="55"/>
    </row>
    <row r="154" spans="1:52" ht="16.5" customHeight="1">
      <c r="A154" s="288" t="s">
        <v>229</v>
      </c>
      <c r="B154" s="289"/>
      <c r="C154" s="289"/>
      <c r="D154" s="289"/>
      <c r="E154" s="289"/>
      <c r="F154" s="290"/>
      <c r="G154" s="291" t="s">
        <v>47</v>
      </c>
      <c r="H154" s="292"/>
      <c r="I154" s="292"/>
      <c r="J154" s="292"/>
      <c r="K154" s="292"/>
      <c r="L154" s="292"/>
      <c r="M154" s="292"/>
      <c r="N154" s="292"/>
      <c r="O154" s="292"/>
      <c r="P154" s="292"/>
      <c r="Q154" s="292"/>
      <c r="R154" s="292"/>
      <c r="S154" s="292"/>
      <c r="T154" s="292"/>
      <c r="U154" s="292"/>
      <c r="V154" s="292"/>
      <c r="W154" s="292"/>
      <c r="X154" s="292"/>
      <c r="Y154" s="293"/>
      <c r="Z154" s="229"/>
      <c r="AA154" s="230"/>
      <c r="AB154" s="230"/>
      <c r="AC154" s="230"/>
      <c r="AD154" s="231"/>
      <c r="AE154" s="229"/>
      <c r="AF154" s="230"/>
      <c r="AG154" s="230"/>
      <c r="AH154" s="230"/>
      <c r="AI154" s="230"/>
      <c r="AJ154" s="230"/>
      <c r="AK154" s="230"/>
      <c r="AL154" s="230"/>
      <c r="AM154" s="230"/>
      <c r="AN154" s="231"/>
      <c r="AO154" s="333"/>
      <c r="AP154" s="333"/>
      <c r="AQ154" s="333"/>
      <c r="AR154" s="333"/>
      <c r="AS154" s="33"/>
      <c r="AT154" s="89">
        <f t="shared" ref="AT154:AT226" si="16">AO154+AS154</f>
        <v>0</v>
      </c>
      <c r="AU154" s="67"/>
      <c r="AV154" s="67"/>
      <c r="AW154" s="68">
        <f t="shared" ref="AW154:AW225" si="17">AU154+AV154</f>
        <v>0</v>
      </c>
      <c r="AX154" s="68">
        <f t="shared" ref="AX154:AX224" si="18">AO154-AU154</f>
        <v>0</v>
      </c>
      <c r="AY154" s="68">
        <f t="shared" ref="AY154:AZ225" si="19">AS154-AV154</f>
        <v>0</v>
      </c>
      <c r="AZ154" s="68">
        <f t="shared" si="19"/>
        <v>0</v>
      </c>
    </row>
    <row r="155" spans="1:52" ht="32.25" customHeight="1">
      <c r="A155" s="299" t="s">
        <v>230</v>
      </c>
      <c r="B155" s="300"/>
      <c r="C155" s="300"/>
      <c r="D155" s="300"/>
      <c r="E155" s="300"/>
      <c r="F155" s="301"/>
      <c r="G155" s="302" t="s">
        <v>121</v>
      </c>
      <c r="H155" s="303"/>
      <c r="I155" s="303"/>
      <c r="J155" s="303"/>
      <c r="K155" s="303"/>
      <c r="L155" s="303"/>
      <c r="M155" s="303"/>
      <c r="N155" s="303"/>
      <c r="O155" s="303"/>
      <c r="P155" s="303"/>
      <c r="Q155" s="303"/>
      <c r="R155" s="303"/>
      <c r="S155" s="303"/>
      <c r="T155" s="303"/>
      <c r="U155" s="303"/>
      <c r="V155" s="303"/>
      <c r="W155" s="303"/>
      <c r="X155" s="303"/>
      <c r="Y155" s="304"/>
      <c r="Z155" s="305" t="s">
        <v>73</v>
      </c>
      <c r="AA155" s="306"/>
      <c r="AB155" s="306"/>
      <c r="AC155" s="306"/>
      <c r="AD155" s="307"/>
      <c r="AE155" s="323" t="s">
        <v>342</v>
      </c>
      <c r="AF155" s="324"/>
      <c r="AG155" s="324"/>
      <c r="AH155" s="324"/>
      <c r="AI155" s="324"/>
      <c r="AJ155" s="324"/>
      <c r="AK155" s="324"/>
      <c r="AL155" s="324"/>
      <c r="AM155" s="324"/>
      <c r="AN155" s="325"/>
      <c r="AO155" s="249">
        <v>199</v>
      </c>
      <c r="AP155" s="249"/>
      <c r="AQ155" s="249"/>
      <c r="AR155" s="249"/>
      <c r="AS155" s="34"/>
      <c r="AT155" s="89">
        <f t="shared" si="16"/>
        <v>199</v>
      </c>
      <c r="AU155" s="49">
        <v>198.34100000000001</v>
      </c>
      <c r="AV155" s="49"/>
      <c r="AW155" s="68">
        <f t="shared" si="17"/>
        <v>198.34100000000001</v>
      </c>
      <c r="AX155" s="68">
        <f>AU155-AO155</f>
        <v>-0.65899999999999181</v>
      </c>
      <c r="AY155" s="68">
        <f t="shared" si="19"/>
        <v>0</v>
      </c>
      <c r="AZ155" s="68">
        <f>AW155-AT155</f>
        <v>-0.65899999999999181</v>
      </c>
    </row>
    <row r="156" spans="1:52" ht="35.25" customHeight="1">
      <c r="A156" s="299" t="s">
        <v>231</v>
      </c>
      <c r="B156" s="300"/>
      <c r="C156" s="300"/>
      <c r="D156" s="300"/>
      <c r="E156" s="300"/>
      <c r="F156" s="301"/>
      <c r="G156" s="302" t="s">
        <v>122</v>
      </c>
      <c r="H156" s="303"/>
      <c r="I156" s="303"/>
      <c r="J156" s="303"/>
      <c r="K156" s="303"/>
      <c r="L156" s="303"/>
      <c r="M156" s="303"/>
      <c r="N156" s="303"/>
      <c r="O156" s="303"/>
      <c r="P156" s="303"/>
      <c r="Q156" s="303"/>
      <c r="R156" s="303"/>
      <c r="S156" s="303"/>
      <c r="T156" s="303"/>
      <c r="U156" s="303"/>
      <c r="V156" s="303"/>
      <c r="W156" s="303"/>
      <c r="X156" s="303"/>
      <c r="Y156" s="304"/>
      <c r="Z156" s="305" t="s">
        <v>73</v>
      </c>
      <c r="AA156" s="306"/>
      <c r="AB156" s="306"/>
      <c r="AC156" s="306"/>
      <c r="AD156" s="307"/>
      <c r="AE156" s="305" t="s">
        <v>339</v>
      </c>
      <c r="AF156" s="306"/>
      <c r="AG156" s="306"/>
      <c r="AH156" s="306"/>
      <c r="AI156" s="306"/>
      <c r="AJ156" s="306"/>
      <c r="AK156" s="306"/>
      <c r="AL156" s="306"/>
      <c r="AM156" s="306"/>
      <c r="AN156" s="307"/>
      <c r="AO156" s="249">
        <v>50</v>
      </c>
      <c r="AP156" s="249"/>
      <c r="AQ156" s="249"/>
      <c r="AR156" s="249"/>
      <c r="AS156" s="145"/>
      <c r="AT156" s="89">
        <f t="shared" si="16"/>
        <v>50</v>
      </c>
      <c r="AU156" s="49">
        <v>50</v>
      </c>
      <c r="AV156" s="49"/>
      <c r="AW156" s="68">
        <f t="shared" si="17"/>
        <v>50</v>
      </c>
      <c r="AX156" s="68">
        <f t="shared" si="18"/>
        <v>0</v>
      </c>
      <c r="AY156" s="68">
        <f t="shared" si="19"/>
        <v>0</v>
      </c>
      <c r="AZ156" s="68">
        <f t="shared" si="19"/>
        <v>0</v>
      </c>
    </row>
    <row r="157" spans="1:52" ht="23.25" customHeight="1">
      <c r="A157" s="295" t="s">
        <v>304</v>
      </c>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7"/>
    </row>
    <row r="158" spans="1:52" ht="18.75" customHeight="1">
      <c r="A158" s="288" t="s">
        <v>232</v>
      </c>
      <c r="B158" s="289"/>
      <c r="C158" s="289"/>
      <c r="D158" s="289"/>
      <c r="E158" s="289"/>
      <c r="F158" s="290"/>
      <c r="G158" s="291" t="s">
        <v>48</v>
      </c>
      <c r="H158" s="292"/>
      <c r="I158" s="292"/>
      <c r="J158" s="292"/>
      <c r="K158" s="292"/>
      <c r="L158" s="292"/>
      <c r="M158" s="292"/>
      <c r="N158" s="292"/>
      <c r="O158" s="292"/>
      <c r="P158" s="292"/>
      <c r="Q158" s="292"/>
      <c r="R158" s="292"/>
      <c r="S158" s="292"/>
      <c r="T158" s="292"/>
      <c r="U158" s="292"/>
      <c r="V158" s="292"/>
      <c r="W158" s="292"/>
      <c r="X158" s="292"/>
      <c r="Y158" s="293"/>
      <c r="Z158" s="291" t="s">
        <v>51</v>
      </c>
      <c r="AA158" s="292"/>
      <c r="AB158" s="292"/>
      <c r="AC158" s="292"/>
      <c r="AD158" s="293"/>
      <c r="AE158" s="291" t="s">
        <v>51</v>
      </c>
      <c r="AF158" s="292"/>
      <c r="AG158" s="292"/>
      <c r="AH158" s="292"/>
      <c r="AI158" s="292"/>
      <c r="AJ158" s="292"/>
      <c r="AK158" s="292"/>
      <c r="AL158" s="292"/>
      <c r="AM158" s="292"/>
      <c r="AN158" s="293"/>
      <c r="AO158" s="298"/>
      <c r="AP158" s="298"/>
      <c r="AQ158" s="298"/>
      <c r="AR158" s="298"/>
      <c r="AS158" s="33"/>
      <c r="AT158" s="89">
        <f t="shared" si="16"/>
        <v>0</v>
      </c>
      <c r="AU158" s="90"/>
      <c r="AV158" s="90"/>
      <c r="AW158" s="68">
        <f t="shared" si="17"/>
        <v>0</v>
      </c>
      <c r="AX158" s="68">
        <f t="shared" si="18"/>
        <v>0</v>
      </c>
      <c r="AY158" s="68">
        <f t="shared" si="19"/>
        <v>0</v>
      </c>
      <c r="AZ158" s="68">
        <f t="shared" si="19"/>
        <v>0</v>
      </c>
    </row>
    <row r="159" spans="1:52" ht="25.5" customHeight="1">
      <c r="A159" s="299" t="s">
        <v>233</v>
      </c>
      <c r="B159" s="300"/>
      <c r="C159" s="300"/>
      <c r="D159" s="300"/>
      <c r="E159" s="300"/>
      <c r="F159" s="301"/>
      <c r="G159" s="302" t="s">
        <v>123</v>
      </c>
      <c r="H159" s="303"/>
      <c r="I159" s="303"/>
      <c r="J159" s="303"/>
      <c r="K159" s="303"/>
      <c r="L159" s="303"/>
      <c r="M159" s="303"/>
      <c r="N159" s="303"/>
      <c r="O159" s="303"/>
      <c r="P159" s="303"/>
      <c r="Q159" s="303"/>
      <c r="R159" s="303"/>
      <c r="S159" s="303"/>
      <c r="T159" s="303"/>
      <c r="U159" s="303"/>
      <c r="V159" s="303"/>
      <c r="W159" s="303"/>
      <c r="X159" s="303"/>
      <c r="Y159" s="304"/>
      <c r="Z159" s="305" t="s">
        <v>49</v>
      </c>
      <c r="AA159" s="306"/>
      <c r="AB159" s="306"/>
      <c r="AC159" s="306"/>
      <c r="AD159" s="307"/>
      <c r="AE159" s="305" t="s">
        <v>89</v>
      </c>
      <c r="AF159" s="306"/>
      <c r="AG159" s="306"/>
      <c r="AH159" s="306"/>
      <c r="AI159" s="306"/>
      <c r="AJ159" s="306"/>
      <c r="AK159" s="306"/>
      <c r="AL159" s="306"/>
      <c r="AM159" s="306"/>
      <c r="AN159" s="307"/>
      <c r="AO159" s="337">
        <v>87</v>
      </c>
      <c r="AP159" s="337"/>
      <c r="AQ159" s="337"/>
      <c r="AR159" s="337"/>
      <c r="AS159" s="129"/>
      <c r="AT159" s="99">
        <f t="shared" si="16"/>
        <v>87</v>
      </c>
      <c r="AU159" s="100">
        <f>AU155/AU163</f>
        <v>87.374889867841418</v>
      </c>
      <c r="AV159" s="90"/>
      <c r="AW159" s="101">
        <f t="shared" si="17"/>
        <v>87.374889867841418</v>
      </c>
      <c r="AX159" s="68">
        <f t="shared" si="18"/>
        <v>-0.37488986784141787</v>
      </c>
      <c r="AY159" s="68">
        <f t="shared" si="19"/>
        <v>0</v>
      </c>
      <c r="AZ159" s="68">
        <f t="shared" si="19"/>
        <v>-0.37488986784141787</v>
      </c>
    </row>
    <row r="160" spans="1:52" ht="34.5" customHeight="1">
      <c r="A160" s="299" t="s">
        <v>234</v>
      </c>
      <c r="B160" s="300"/>
      <c r="C160" s="300"/>
      <c r="D160" s="300"/>
      <c r="E160" s="300"/>
      <c r="F160" s="301"/>
      <c r="G160" s="302" t="s">
        <v>124</v>
      </c>
      <c r="H160" s="303"/>
      <c r="I160" s="303"/>
      <c r="J160" s="303"/>
      <c r="K160" s="303"/>
      <c r="L160" s="303"/>
      <c r="M160" s="303"/>
      <c r="N160" s="303"/>
      <c r="O160" s="303"/>
      <c r="P160" s="303"/>
      <c r="Q160" s="303"/>
      <c r="R160" s="303"/>
      <c r="S160" s="303"/>
      <c r="T160" s="303"/>
      <c r="U160" s="303"/>
      <c r="V160" s="303"/>
      <c r="W160" s="303"/>
      <c r="X160" s="303"/>
      <c r="Y160" s="304"/>
      <c r="Z160" s="305" t="s">
        <v>49</v>
      </c>
      <c r="AA160" s="306"/>
      <c r="AB160" s="306"/>
      <c r="AC160" s="306"/>
      <c r="AD160" s="307"/>
      <c r="AE160" s="305" t="s">
        <v>89</v>
      </c>
      <c r="AF160" s="306"/>
      <c r="AG160" s="306"/>
      <c r="AH160" s="306"/>
      <c r="AI160" s="306"/>
      <c r="AJ160" s="306"/>
      <c r="AK160" s="306"/>
      <c r="AL160" s="306"/>
      <c r="AM160" s="306"/>
      <c r="AN160" s="307"/>
      <c r="AO160" s="337">
        <f>AO156/AO164</f>
        <v>2</v>
      </c>
      <c r="AP160" s="337"/>
      <c r="AQ160" s="337"/>
      <c r="AR160" s="337"/>
      <c r="AS160" s="129"/>
      <c r="AT160" s="89">
        <f t="shared" si="16"/>
        <v>2</v>
      </c>
      <c r="AU160" s="90">
        <f>AU156/AU164</f>
        <v>2</v>
      </c>
      <c r="AV160" s="90"/>
      <c r="AW160" s="68">
        <f t="shared" si="17"/>
        <v>2</v>
      </c>
      <c r="AX160" s="68">
        <f t="shared" si="18"/>
        <v>0</v>
      </c>
      <c r="AY160" s="68">
        <f t="shared" si="19"/>
        <v>0</v>
      </c>
      <c r="AZ160" s="68">
        <f t="shared" si="19"/>
        <v>0</v>
      </c>
    </row>
    <row r="161" spans="1:52" ht="18" customHeight="1">
      <c r="A161" s="295" t="s">
        <v>299</v>
      </c>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7"/>
    </row>
    <row r="162" spans="1:52" ht="18" customHeight="1">
      <c r="A162" s="288" t="s">
        <v>235</v>
      </c>
      <c r="B162" s="289"/>
      <c r="C162" s="289"/>
      <c r="D162" s="289"/>
      <c r="E162" s="289"/>
      <c r="F162" s="290"/>
      <c r="G162" s="291" t="s">
        <v>50</v>
      </c>
      <c r="H162" s="292"/>
      <c r="I162" s="292"/>
      <c r="J162" s="292"/>
      <c r="K162" s="292"/>
      <c r="L162" s="292"/>
      <c r="M162" s="292"/>
      <c r="N162" s="292"/>
      <c r="O162" s="292"/>
      <c r="P162" s="292"/>
      <c r="Q162" s="292"/>
      <c r="R162" s="292"/>
      <c r="S162" s="292"/>
      <c r="T162" s="292"/>
      <c r="U162" s="292"/>
      <c r="V162" s="292"/>
      <c r="W162" s="292"/>
      <c r="X162" s="292"/>
      <c r="Y162" s="293"/>
      <c r="Z162" s="291" t="s">
        <v>51</v>
      </c>
      <c r="AA162" s="292"/>
      <c r="AB162" s="292"/>
      <c r="AC162" s="292"/>
      <c r="AD162" s="293"/>
      <c r="AE162" s="291" t="s">
        <v>51</v>
      </c>
      <c r="AF162" s="292"/>
      <c r="AG162" s="292"/>
      <c r="AH162" s="292"/>
      <c r="AI162" s="292"/>
      <c r="AJ162" s="292"/>
      <c r="AK162" s="292"/>
      <c r="AL162" s="292"/>
      <c r="AM162" s="292"/>
      <c r="AN162" s="293"/>
      <c r="AO162" s="311"/>
      <c r="AP162" s="311"/>
      <c r="AQ162" s="311"/>
      <c r="AR162" s="311"/>
      <c r="AS162" s="33"/>
      <c r="AT162" s="70"/>
      <c r="AU162" s="49"/>
      <c r="AV162" s="49"/>
      <c r="AW162" s="55"/>
      <c r="AX162" s="55"/>
      <c r="AY162" s="55"/>
      <c r="AZ162" s="55"/>
    </row>
    <row r="163" spans="1:52" ht="36" customHeight="1">
      <c r="A163" s="299" t="s">
        <v>236</v>
      </c>
      <c r="B163" s="300"/>
      <c r="C163" s="300"/>
      <c r="D163" s="300"/>
      <c r="E163" s="300"/>
      <c r="F163" s="301"/>
      <c r="G163" s="302" t="s">
        <v>125</v>
      </c>
      <c r="H163" s="303"/>
      <c r="I163" s="303"/>
      <c r="J163" s="303"/>
      <c r="K163" s="303"/>
      <c r="L163" s="303"/>
      <c r="M163" s="303"/>
      <c r="N163" s="303"/>
      <c r="O163" s="303"/>
      <c r="P163" s="303"/>
      <c r="Q163" s="303"/>
      <c r="R163" s="303"/>
      <c r="S163" s="303"/>
      <c r="T163" s="303"/>
      <c r="U163" s="303"/>
      <c r="V163" s="303"/>
      <c r="W163" s="303"/>
      <c r="X163" s="303"/>
      <c r="Y163" s="304"/>
      <c r="Z163" s="305" t="s">
        <v>103</v>
      </c>
      <c r="AA163" s="306"/>
      <c r="AB163" s="306"/>
      <c r="AC163" s="306"/>
      <c r="AD163" s="307"/>
      <c r="AE163" s="305" t="s">
        <v>126</v>
      </c>
      <c r="AF163" s="306"/>
      <c r="AG163" s="306"/>
      <c r="AH163" s="306"/>
      <c r="AI163" s="306"/>
      <c r="AJ163" s="306"/>
      <c r="AK163" s="306"/>
      <c r="AL163" s="306"/>
      <c r="AM163" s="306"/>
      <c r="AN163" s="307"/>
      <c r="AO163" s="311">
        <v>2.2799999999999998</v>
      </c>
      <c r="AP163" s="311"/>
      <c r="AQ163" s="311"/>
      <c r="AR163" s="311"/>
      <c r="AS163" s="129"/>
      <c r="AT163" s="89">
        <f t="shared" si="16"/>
        <v>2.2799999999999998</v>
      </c>
      <c r="AU163" s="49">
        <v>2.27</v>
      </c>
      <c r="AV163" s="49"/>
      <c r="AW163" s="68">
        <f t="shared" si="17"/>
        <v>2.27</v>
      </c>
      <c r="AX163" s="68">
        <f>AU163-AO163</f>
        <v>-9.9999999999997868E-3</v>
      </c>
      <c r="AY163" s="68">
        <f t="shared" si="19"/>
        <v>0</v>
      </c>
      <c r="AZ163" s="68">
        <f>AW163-AT163</f>
        <v>-9.9999999999997868E-3</v>
      </c>
    </row>
    <row r="164" spans="1:52" ht="36" customHeight="1">
      <c r="A164" s="299" t="s">
        <v>237</v>
      </c>
      <c r="B164" s="300"/>
      <c r="C164" s="300"/>
      <c r="D164" s="300"/>
      <c r="E164" s="300"/>
      <c r="F164" s="301"/>
      <c r="G164" s="302" t="s">
        <v>127</v>
      </c>
      <c r="H164" s="303"/>
      <c r="I164" s="303"/>
      <c r="J164" s="303"/>
      <c r="K164" s="303"/>
      <c r="L164" s="303"/>
      <c r="M164" s="303"/>
      <c r="N164" s="303"/>
      <c r="O164" s="303"/>
      <c r="P164" s="303"/>
      <c r="Q164" s="303"/>
      <c r="R164" s="303"/>
      <c r="S164" s="303"/>
      <c r="T164" s="303"/>
      <c r="U164" s="303"/>
      <c r="V164" s="303"/>
      <c r="W164" s="303"/>
      <c r="X164" s="303"/>
      <c r="Y164" s="304"/>
      <c r="Z164" s="305" t="s">
        <v>103</v>
      </c>
      <c r="AA164" s="306"/>
      <c r="AB164" s="306"/>
      <c r="AC164" s="306"/>
      <c r="AD164" s="307"/>
      <c r="AE164" s="305" t="s">
        <v>128</v>
      </c>
      <c r="AF164" s="306"/>
      <c r="AG164" s="306"/>
      <c r="AH164" s="306"/>
      <c r="AI164" s="306"/>
      <c r="AJ164" s="306"/>
      <c r="AK164" s="306"/>
      <c r="AL164" s="306"/>
      <c r="AM164" s="306"/>
      <c r="AN164" s="307"/>
      <c r="AO164" s="311">
        <v>25</v>
      </c>
      <c r="AP164" s="311"/>
      <c r="AQ164" s="311"/>
      <c r="AR164" s="311"/>
      <c r="AS164" s="129"/>
      <c r="AT164" s="89">
        <f t="shared" si="16"/>
        <v>25</v>
      </c>
      <c r="AU164" s="49">
        <v>25</v>
      </c>
      <c r="AV164" s="49"/>
      <c r="AW164" s="68">
        <f t="shared" si="17"/>
        <v>25</v>
      </c>
      <c r="AX164" s="68">
        <f t="shared" si="18"/>
        <v>0</v>
      </c>
      <c r="AY164" s="68">
        <f t="shared" si="19"/>
        <v>0</v>
      </c>
      <c r="AZ164" s="68">
        <f t="shared" si="19"/>
        <v>0</v>
      </c>
    </row>
    <row r="165" spans="1:52" ht="21.75" customHeight="1">
      <c r="A165" s="295" t="s">
        <v>299</v>
      </c>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7"/>
    </row>
    <row r="166" spans="1:52" ht="18.75" customHeight="1">
      <c r="A166" s="288" t="s">
        <v>238</v>
      </c>
      <c r="B166" s="289"/>
      <c r="C166" s="289"/>
      <c r="D166" s="289"/>
      <c r="E166" s="289"/>
      <c r="F166" s="290"/>
      <c r="G166" s="291" t="s">
        <v>52</v>
      </c>
      <c r="H166" s="292"/>
      <c r="I166" s="292"/>
      <c r="J166" s="292"/>
      <c r="K166" s="292"/>
      <c r="L166" s="292"/>
      <c r="M166" s="292"/>
      <c r="N166" s="292"/>
      <c r="O166" s="292"/>
      <c r="P166" s="292"/>
      <c r="Q166" s="292"/>
      <c r="R166" s="292"/>
      <c r="S166" s="292"/>
      <c r="T166" s="292"/>
      <c r="U166" s="292"/>
      <c r="V166" s="292"/>
      <c r="W166" s="292"/>
      <c r="X166" s="292"/>
      <c r="Y166" s="293"/>
      <c r="Z166" s="305"/>
      <c r="AA166" s="306"/>
      <c r="AB166" s="306"/>
      <c r="AC166" s="306"/>
      <c r="AD166" s="307"/>
      <c r="AE166" s="305"/>
      <c r="AF166" s="306"/>
      <c r="AG166" s="306"/>
      <c r="AH166" s="306"/>
      <c r="AI166" s="306"/>
      <c r="AJ166" s="306"/>
      <c r="AK166" s="306"/>
      <c r="AL166" s="306"/>
      <c r="AM166" s="306"/>
      <c r="AN166" s="307"/>
      <c r="AO166" s="319"/>
      <c r="AP166" s="319"/>
      <c r="AQ166" s="319"/>
      <c r="AR166" s="319"/>
      <c r="AS166" s="33"/>
      <c r="AT166" s="70"/>
      <c r="AU166" s="64"/>
      <c r="AV166" s="64"/>
      <c r="AW166" s="55"/>
      <c r="AX166" s="55"/>
      <c r="AY166" s="55"/>
      <c r="AZ166" s="55"/>
    </row>
    <row r="167" spans="1:52" ht="42.75" customHeight="1">
      <c r="A167" s="299" t="s">
        <v>239</v>
      </c>
      <c r="B167" s="300"/>
      <c r="C167" s="300"/>
      <c r="D167" s="300"/>
      <c r="E167" s="300"/>
      <c r="F167" s="301"/>
      <c r="G167" s="302" t="s">
        <v>58</v>
      </c>
      <c r="H167" s="303"/>
      <c r="I167" s="303"/>
      <c r="J167" s="303"/>
      <c r="K167" s="303"/>
      <c r="L167" s="303"/>
      <c r="M167" s="303"/>
      <c r="N167" s="303"/>
      <c r="O167" s="303"/>
      <c r="P167" s="303"/>
      <c r="Q167" s="303"/>
      <c r="R167" s="303"/>
      <c r="S167" s="303"/>
      <c r="T167" s="303"/>
      <c r="U167" s="303"/>
      <c r="V167" s="303"/>
      <c r="W167" s="303"/>
      <c r="X167" s="303"/>
      <c r="Y167" s="304"/>
      <c r="Z167" s="305" t="s">
        <v>53</v>
      </c>
      <c r="AA167" s="306"/>
      <c r="AB167" s="306"/>
      <c r="AC167" s="306"/>
      <c r="AD167" s="307"/>
      <c r="AE167" s="323" t="s">
        <v>343</v>
      </c>
      <c r="AF167" s="324"/>
      <c r="AG167" s="324"/>
      <c r="AH167" s="324"/>
      <c r="AI167" s="324"/>
      <c r="AJ167" s="324"/>
      <c r="AK167" s="324"/>
      <c r="AL167" s="324"/>
      <c r="AM167" s="324"/>
      <c r="AN167" s="325"/>
      <c r="AO167" s="318">
        <v>1</v>
      </c>
      <c r="AP167" s="318"/>
      <c r="AQ167" s="318"/>
      <c r="AR167" s="318"/>
      <c r="AS167" s="131" t="s">
        <v>53</v>
      </c>
      <c r="AT167" s="105">
        <v>1</v>
      </c>
      <c r="AU167" s="58">
        <v>0.99</v>
      </c>
      <c r="AV167" s="58"/>
      <c r="AW167" s="106">
        <f t="shared" si="17"/>
        <v>0.99</v>
      </c>
      <c r="AX167" s="106">
        <f>AU167-AO167</f>
        <v>-1.0000000000000009E-2</v>
      </c>
      <c r="AY167" s="106"/>
      <c r="AZ167" s="106">
        <f>AX167</f>
        <v>-1.0000000000000009E-2</v>
      </c>
    </row>
    <row r="168" spans="1:52" ht="15" customHeight="1">
      <c r="A168" s="295" t="s">
        <v>299</v>
      </c>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7"/>
    </row>
    <row r="169" spans="1:52" ht="50.25" customHeight="1">
      <c r="A169" s="288" t="s">
        <v>240</v>
      </c>
      <c r="B169" s="289"/>
      <c r="C169" s="289"/>
      <c r="D169" s="289"/>
      <c r="E169" s="289"/>
      <c r="F169" s="290"/>
      <c r="G169" s="328" t="s">
        <v>129</v>
      </c>
      <c r="H169" s="329"/>
      <c r="I169" s="329"/>
      <c r="J169" s="329"/>
      <c r="K169" s="329"/>
      <c r="L169" s="329"/>
      <c r="M169" s="329"/>
      <c r="N169" s="329"/>
      <c r="O169" s="329"/>
      <c r="P169" s="329"/>
      <c r="Q169" s="329"/>
      <c r="R169" s="329"/>
      <c r="S169" s="329"/>
      <c r="T169" s="329"/>
      <c r="U169" s="329"/>
      <c r="V169" s="329"/>
      <c r="W169" s="329"/>
      <c r="X169" s="329"/>
      <c r="Y169" s="329"/>
      <c r="Z169" s="204"/>
      <c r="AA169" s="204"/>
      <c r="AB169" s="204"/>
      <c r="AC169" s="204"/>
      <c r="AD169" s="204"/>
      <c r="AE169" s="206"/>
      <c r="AF169" s="206"/>
      <c r="AG169" s="206"/>
      <c r="AH169" s="206"/>
      <c r="AI169" s="206"/>
      <c r="AJ169" s="206"/>
      <c r="AK169" s="206"/>
      <c r="AL169" s="206"/>
      <c r="AM169" s="206"/>
      <c r="AN169" s="218"/>
      <c r="AO169" s="318"/>
      <c r="AP169" s="318"/>
      <c r="AQ169" s="318"/>
      <c r="AR169" s="318"/>
      <c r="AS169" s="131"/>
      <c r="AT169" s="70"/>
      <c r="AU169" s="58"/>
      <c r="AV169" s="58"/>
      <c r="AW169" s="55"/>
      <c r="AX169" s="55"/>
      <c r="AY169" s="55"/>
      <c r="AZ169" s="55"/>
    </row>
    <row r="170" spans="1:52" ht="16.5" customHeight="1">
      <c r="A170" s="288" t="s">
        <v>241</v>
      </c>
      <c r="B170" s="289"/>
      <c r="C170" s="289"/>
      <c r="D170" s="289"/>
      <c r="E170" s="289"/>
      <c r="F170" s="290"/>
      <c r="G170" s="291" t="s">
        <v>47</v>
      </c>
      <c r="H170" s="292"/>
      <c r="I170" s="292"/>
      <c r="J170" s="292"/>
      <c r="K170" s="292"/>
      <c r="L170" s="292"/>
      <c r="M170" s="292"/>
      <c r="N170" s="292"/>
      <c r="O170" s="292"/>
      <c r="P170" s="292"/>
      <c r="Q170" s="292"/>
      <c r="R170" s="292"/>
      <c r="S170" s="292"/>
      <c r="T170" s="292"/>
      <c r="U170" s="292"/>
      <c r="V170" s="292"/>
      <c r="W170" s="292"/>
      <c r="X170" s="292"/>
      <c r="Y170" s="293"/>
      <c r="Z170" s="229"/>
      <c r="AA170" s="230"/>
      <c r="AB170" s="230"/>
      <c r="AC170" s="230"/>
      <c r="AD170" s="231"/>
      <c r="AE170" s="229"/>
      <c r="AF170" s="230"/>
      <c r="AG170" s="230"/>
      <c r="AH170" s="230"/>
      <c r="AI170" s="230"/>
      <c r="AJ170" s="230"/>
      <c r="AK170" s="230"/>
      <c r="AL170" s="230"/>
      <c r="AM170" s="230"/>
      <c r="AN170" s="231"/>
      <c r="AO170" s="294">
        <f>AO171+AO172+AO173</f>
        <v>11571.35</v>
      </c>
      <c r="AP170" s="294"/>
      <c r="AQ170" s="294"/>
      <c r="AR170" s="294"/>
      <c r="AS170" s="33"/>
      <c r="AT170" s="89">
        <f t="shared" si="16"/>
        <v>11571.35</v>
      </c>
      <c r="AU170" s="68">
        <f>AU171+AU172+AU173</f>
        <v>11448.37</v>
      </c>
      <c r="AV170" s="68"/>
      <c r="AW170" s="68">
        <f t="shared" si="17"/>
        <v>11448.37</v>
      </c>
      <c r="AX170" s="68">
        <f>AO170-AU170</f>
        <v>122.97999999999956</v>
      </c>
      <c r="AY170" s="68">
        <f t="shared" si="19"/>
        <v>0</v>
      </c>
      <c r="AZ170" s="68">
        <f t="shared" si="19"/>
        <v>122.97999999999956</v>
      </c>
    </row>
    <row r="171" spans="1:52" ht="39" customHeight="1">
      <c r="A171" s="299" t="s">
        <v>242</v>
      </c>
      <c r="B171" s="300"/>
      <c r="C171" s="300"/>
      <c r="D171" s="300"/>
      <c r="E171" s="300"/>
      <c r="F171" s="301"/>
      <c r="G171" s="302" t="s">
        <v>130</v>
      </c>
      <c r="H171" s="303"/>
      <c r="I171" s="303"/>
      <c r="J171" s="303"/>
      <c r="K171" s="303"/>
      <c r="L171" s="303"/>
      <c r="M171" s="303"/>
      <c r="N171" s="303"/>
      <c r="O171" s="303"/>
      <c r="P171" s="303"/>
      <c r="Q171" s="303"/>
      <c r="R171" s="303"/>
      <c r="S171" s="303"/>
      <c r="T171" s="303"/>
      <c r="U171" s="303"/>
      <c r="V171" s="303"/>
      <c r="W171" s="303"/>
      <c r="X171" s="303"/>
      <c r="Y171" s="304"/>
      <c r="Z171" s="305" t="s">
        <v>73</v>
      </c>
      <c r="AA171" s="306"/>
      <c r="AB171" s="306"/>
      <c r="AC171" s="306"/>
      <c r="AD171" s="307"/>
      <c r="AE171" s="305" t="s">
        <v>344</v>
      </c>
      <c r="AF171" s="306"/>
      <c r="AG171" s="306"/>
      <c r="AH171" s="306"/>
      <c r="AI171" s="306"/>
      <c r="AJ171" s="306"/>
      <c r="AK171" s="306"/>
      <c r="AL171" s="306"/>
      <c r="AM171" s="306"/>
      <c r="AN171" s="307"/>
      <c r="AO171" s="247">
        <v>790</v>
      </c>
      <c r="AP171" s="247"/>
      <c r="AQ171" s="247"/>
      <c r="AR171" s="247"/>
      <c r="AS171" s="34"/>
      <c r="AT171" s="70">
        <f t="shared" si="16"/>
        <v>790</v>
      </c>
      <c r="AU171" s="69">
        <v>712.33</v>
      </c>
      <c r="AV171" s="69"/>
      <c r="AW171" s="68">
        <f t="shared" si="17"/>
        <v>712.33</v>
      </c>
      <c r="AX171" s="68">
        <f>AU171-AO171</f>
        <v>-77.669999999999959</v>
      </c>
      <c r="AY171" s="68">
        <f t="shared" si="19"/>
        <v>0</v>
      </c>
      <c r="AZ171" s="68">
        <f t="shared" si="19"/>
        <v>77.669999999999959</v>
      </c>
    </row>
    <row r="172" spans="1:52" ht="35.25" customHeight="1">
      <c r="A172" s="299" t="s">
        <v>243</v>
      </c>
      <c r="B172" s="300"/>
      <c r="C172" s="300"/>
      <c r="D172" s="300"/>
      <c r="E172" s="300"/>
      <c r="F172" s="301"/>
      <c r="G172" s="302" t="s">
        <v>131</v>
      </c>
      <c r="H172" s="303"/>
      <c r="I172" s="303"/>
      <c r="J172" s="303"/>
      <c r="K172" s="303"/>
      <c r="L172" s="303"/>
      <c r="M172" s="303"/>
      <c r="N172" s="303"/>
      <c r="O172" s="303"/>
      <c r="P172" s="303"/>
      <c r="Q172" s="303"/>
      <c r="R172" s="303"/>
      <c r="S172" s="303"/>
      <c r="T172" s="303"/>
      <c r="U172" s="303"/>
      <c r="V172" s="303"/>
      <c r="W172" s="303"/>
      <c r="X172" s="303"/>
      <c r="Y172" s="304"/>
      <c r="Z172" s="305" t="s">
        <v>73</v>
      </c>
      <c r="AA172" s="306"/>
      <c r="AB172" s="306"/>
      <c r="AC172" s="306"/>
      <c r="AD172" s="307"/>
      <c r="AE172" s="305" t="s">
        <v>339</v>
      </c>
      <c r="AF172" s="306"/>
      <c r="AG172" s="306"/>
      <c r="AH172" s="306"/>
      <c r="AI172" s="306"/>
      <c r="AJ172" s="306"/>
      <c r="AK172" s="306"/>
      <c r="AL172" s="306"/>
      <c r="AM172" s="306"/>
      <c r="AN172" s="307"/>
      <c r="AO172" s="249">
        <v>10034.74</v>
      </c>
      <c r="AP172" s="249"/>
      <c r="AQ172" s="249"/>
      <c r="AR172" s="249"/>
      <c r="AS172" s="145"/>
      <c r="AT172" s="138">
        <f t="shared" si="16"/>
        <v>10034.74</v>
      </c>
      <c r="AU172" s="57">
        <v>9989.43</v>
      </c>
      <c r="AV172" s="57"/>
      <c r="AW172" s="68">
        <f t="shared" si="17"/>
        <v>9989.43</v>
      </c>
      <c r="AX172" s="68">
        <f>AU172-AO172</f>
        <v>-45.309999999999491</v>
      </c>
      <c r="AY172" s="68">
        <f t="shared" si="19"/>
        <v>0</v>
      </c>
      <c r="AZ172" s="68">
        <f t="shared" si="19"/>
        <v>45.309999999999491</v>
      </c>
    </row>
    <row r="173" spans="1:52" ht="38.25" customHeight="1">
      <c r="A173" s="299" t="s">
        <v>244</v>
      </c>
      <c r="B173" s="300"/>
      <c r="C173" s="300"/>
      <c r="D173" s="300"/>
      <c r="E173" s="300"/>
      <c r="F173" s="301"/>
      <c r="G173" s="302" t="s">
        <v>132</v>
      </c>
      <c r="H173" s="303"/>
      <c r="I173" s="303"/>
      <c r="J173" s="303"/>
      <c r="K173" s="303"/>
      <c r="L173" s="303"/>
      <c r="M173" s="303"/>
      <c r="N173" s="303"/>
      <c r="O173" s="303"/>
      <c r="P173" s="303"/>
      <c r="Q173" s="303"/>
      <c r="R173" s="303"/>
      <c r="S173" s="303"/>
      <c r="T173" s="303"/>
      <c r="U173" s="303"/>
      <c r="V173" s="303"/>
      <c r="W173" s="303"/>
      <c r="X173" s="303"/>
      <c r="Y173" s="304"/>
      <c r="Z173" s="305" t="s">
        <v>73</v>
      </c>
      <c r="AA173" s="306"/>
      <c r="AB173" s="306"/>
      <c r="AC173" s="306"/>
      <c r="AD173" s="307"/>
      <c r="AE173" s="323" t="s">
        <v>342</v>
      </c>
      <c r="AF173" s="324"/>
      <c r="AG173" s="324"/>
      <c r="AH173" s="324"/>
      <c r="AI173" s="324"/>
      <c r="AJ173" s="324"/>
      <c r="AK173" s="324"/>
      <c r="AL173" s="324"/>
      <c r="AM173" s="324"/>
      <c r="AN173" s="325"/>
      <c r="AO173" s="247">
        <v>746.61</v>
      </c>
      <c r="AP173" s="247"/>
      <c r="AQ173" s="247"/>
      <c r="AR173" s="247"/>
      <c r="AS173" s="145"/>
      <c r="AT173" s="70">
        <f>AO173+AS173</f>
        <v>746.61</v>
      </c>
      <c r="AU173" s="69">
        <v>746.61</v>
      </c>
      <c r="AV173" s="69"/>
      <c r="AW173" s="68">
        <f t="shared" si="17"/>
        <v>746.61</v>
      </c>
      <c r="AX173" s="68">
        <f t="shared" si="18"/>
        <v>0</v>
      </c>
      <c r="AY173" s="68">
        <f t="shared" si="19"/>
        <v>0</v>
      </c>
      <c r="AZ173" s="68">
        <f t="shared" si="19"/>
        <v>0</v>
      </c>
    </row>
    <row r="174" spans="1:52" ht="18" customHeight="1">
      <c r="A174" s="295" t="s">
        <v>345</v>
      </c>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7"/>
    </row>
    <row r="175" spans="1:52" ht="18.75" customHeight="1">
      <c r="A175" s="288" t="s">
        <v>245</v>
      </c>
      <c r="B175" s="289"/>
      <c r="C175" s="289"/>
      <c r="D175" s="289"/>
      <c r="E175" s="289"/>
      <c r="F175" s="290"/>
      <c r="G175" s="291" t="s">
        <v>48</v>
      </c>
      <c r="H175" s="292"/>
      <c r="I175" s="292"/>
      <c r="J175" s="292"/>
      <c r="K175" s="292"/>
      <c r="L175" s="292"/>
      <c r="M175" s="292"/>
      <c r="N175" s="292"/>
      <c r="O175" s="292"/>
      <c r="P175" s="292"/>
      <c r="Q175" s="292"/>
      <c r="R175" s="292"/>
      <c r="S175" s="292"/>
      <c r="T175" s="292"/>
      <c r="U175" s="292"/>
      <c r="V175" s="292"/>
      <c r="W175" s="292"/>
      <c r="X175" s="292"/>
      <c r="Y175" s="293"/>
      <c r="Z175" s="291" t="s">
        <v>51</v>
      </c>
      <c r="AA175" s="292"/>
      <c r="AB175" s="292"/>
      <c r="AC175" s="292"/>
      <c r="AD175" s="293"/>
      <c r="AE175" s="291" t="s">
        <v>51</v>
      </c>
      <c r="AF175" s="292"/>
      <c r="AG175" s="292"/>
      <c r="AH175" s="292"/>
      <c r="AI175" s="292"/>
      <c r="AJ175" s="292"/>
      <c r="AK175" s="292"/>
      <c r="AL175" s="292"/>
      <c r="AM175" s="292"/>
      <c r="AN175" s="293"/>
      <c r="AO175" s="298"/>
      <c r="AP175" s="298"/>
      <c r="AQ175" s="298"/>
      <c r="AR175" s="298"/>
      <c r="AS175" s="33"/>
      <c r="AT175" s="70"/>
      <c r="AU175" s="62"/>
      <c r="AV175" s="62"/>
      <c r="AW175" s="55"/>
      <c r="AX175" s="55"/>
      <c r="AY175" s="55"/>
      <c r="AZ175" s="55"/>
    </row>
    <row r="176" spans="1:52" ht="25.5" customHeight="1">
      <c r="A176" s="299" t="s">
        <v>246</v>
      </c>
      <c r="B176" s="300"/>
      <c r="C176" s="300"/>
      <c r="D176" s="300"/>
      <c r="E176" s="300"/>
      <c r="F176" s="301"/>
      <c r="G176" s="302" t="s">
        <v>133</v>
      </c>
      <c r="H176" s="303"/>
      <c r="I176" s="303"/>
      <c r="J176" s="303"/>
      <c r="K176" s="303"/>
      <c r="L176" s="303"/>
      <c r="M176" s="303"/>
      <c r="N176" s="303"/>
      <c r="O176" s="303"/>
      <c r="P176" s="303"/>
      <c r="Q176" s="303"/>
      <c r="R176" s="303"/>
      <c r="S176" s="303"/>
      <c r="T176" s="303"/>
      <c r="U176" s="303"/>
      <c r="V176" s="303"/>
      <c r="W176" s="303"/>
      <c r="X176" s="303"/>
      <c r="Y176" s="304"/>
      <c r="Z176" s="305" t="s">
        <v>49</v>
      </c>
      <c r="AA176" s="306"/>
      <c r="AB176" s="306"/>
      <c r="AC176" s="306"/>
      <c r="AD176" s="307"/>
      <c r="AE176" s="305" t="s">
        <v>76</v>
      </c>
      <c r="AF176" s="306"/>
      <c r="AG176" s="306"/>
      <c r="AH176" s="306"/>
      <c r="AI176" s="306"/>
      <c r="AJ176" s="306"/>
      <c r="AK176" s="306"/>
      <c r="AL176" s="306"/>
      <c r="AM176" s="306"/>
      <c r="AN176" s="307"/>
      <c r="AO176" s="312">
        <v>9</v>
      </c>
      <c r="AP176" s="312"/>
      <c r="AQ176" s="312"/>
      <c r="AR176" s="312"/>
      <c r="AS176" s="92"/>
      <c r="AT176" s="95">
        <f t="shared" si="16"/>
        <v>9</v>
      </c>
      <c r="AU176" s="96">
        <v>9</v>
      </c>
      <c r="AV176" s="96"/>
      <c r="AW176" s="97">
        <f t="shared" si="17"/>
        <v>9</v>
      </c>
      <c r="AX176" s="97">
        <f t="shared" si="18"/>
        <v>0</v>
      </c>
      <c r="AY176" s="97">
        <f t="shared" si="19"/>
        <v>0</v>
      </c>
      <c r="AZ176" s="97">
        <f t="shared" si="19"/>
        <v>0</v>
      </c>
    </row>
    <row r="177" spans="1:52" ht="25.5" customHeight="1">
      <c r="A177" s="299" t="s">
        <v>247</v>
      </c>
      <c r="B177" s="300"/>
      <c r="C177" s="300"/>
      <c r="D177" s="300"/>
      <c r="E177" s="300"/>
      <c r="F177" s="301"/>
      <c r="G177" s="302" t="s">
        <v>134</v>
      </c>
      <c r="H177" s="303"/>
      <c r="I177" s="303"/>
      <c r="J177" s="303"/>
      <c r="K177" s="303"/>
      <c r="L177" s="303"/>
      <c r="M177" s="303"/>
      <c r="N177" s="303"/>
      <c r="O177" s="303"/>
      <c r="P177" s="303"/>
      <c r="Q177" s="303"/>
      <c r="R177" s="303"/>
      <c r="S177" s="303"/>
      <c r="T177" s="303"/>
      <c r="U177" s="303"/>
      <c r="V177" s="303"/>
      <c r="W177" s="303"/>
      <c r="X177" s="303"/>
      <c r="Y177" s="304"/>
      <c r="Z177" s="305" t="s">
        <v>49</v>
      </c>
      <c r="AA177" s="306"/>
      <c r="AB177" s="306"/>
      <c r="AC177" s="306"/>
      <c r="AD177" s="307"/>
      <c r="AE177" s="305" t="s">
        <v>76</v>
      </c>
      <c r="AF177" s="306"/>
      <c r="AG177" s="306"/>
      <c r="AH177" s="306"/>
      <c r="AI177" s="306"/>
      <c r="AJ177" s="306"/>
      <c r="AK177" s="306"/>
      <c r="AL177" s="306"/>
      <c r="AM177" s="306"/>
      <c r="AN177" s="307"/>
      <c r="AO177" s="312">
        <v>7</v>
      </c>
      <c r="AP177" s="312"/>
      <c r="AQ177" s="312"/>
      <c r="AR177" s="312"/>
      <c r="AS177" s="92"/>
      <c r="AT177" s="95">
        <f t="shared" si="16"/>
        <v>7</v>
      </c>
      <c r="AU177" s="96">
        <v>7</v>
      </c>
      <c r="AV177" s="96"/>
      <c r="AW177" s="97">
        <f t="shared" si="17"/>
        <v>7</v>
      </c>
      <c r="AX177" s="97">
        <f t="shared" si="18"/>
        <v>0</v>
      </c>
      <c r="AY177" s="97">
        <f t="shared" si="19"/>
        <v>0</v>
      </c>
      <c r="AZ177" s="97">
        <f t="shared" si="19"/>
        <v>0</v>
      </c>
    </row>
    <row r="178" spans="1:52" ht="34.5" customHeight="1">
      <c r="A178" s="299" t="s">
        <v>248</v>
      </c>
      <c r="B178" s="300"/>
      <c r="C178" s="300"/>
      <c r="D178" s="300"/>
      <c r="E178" s="300"/>
      <c r="F178" s="301"/>
      <c r="G178" s="302" t="s">
        <v>135</v>
      </c>
      <c r="H178" s="303"/>
      <c r="I178" s="303"/>
      <c r="J178" s="303"/>
      <c r="K178" s="303"/>
      <c r="L178" s="303"/>
      <c r="M178" s="303"/>
      <c r="N178" s="303"/>
      <c r="O178" s="303"/>
      <c r="P178" s="303"/>
      <c r="Q178" s="303"/>
      <c r="R178" s="303"/>
      <c r="S178" s="303"/>
      <c r="T178" s="303"/>
      <c r="U178" s="303"/>
      <c r="V178" s="303"/>
      <c r="W178" s="303"/>
      <c r="X178" s="303"/>
      <c r="Y178" s="304"/>
      <c r="Z178" s="305" t="s">
        <v>136</v>
      </c>
      <c r="AA178" s="306"/>
      <c r="AB178" s="306"/>
      <c r="AC178" s="306"/>
      <c r="AD178" s="307"/>
      <c r="AE178" s="305" t="s">
        <v>89</v>
      </c>
      <c r="AF178" s="306"/>
      <c r="AG178" s="306"/>
      <c r="AH178" s="306"/>
      <c r="AI178" s="306"/>
      <c r="AJ178" s="306"/>
      <c r="AK178" s="306"/>
      <c r="AL178" s="306"/>
      <c r="AM178" s="306"/>
      <c r="AN178" s="307"/>
      <c r="AO178" s="312">
        <v>3855</v>
      </c>
      <c r="AP178" s="312"/>
      <c r="AQ178" s="312"/>
      <c r="AR178" s="312"/>
      <c r="AS178" s="92"/>
      <c r="AT178" s="95">
        <f t="shared" si="16"/>
        <v>3855</v>
      </c>
      <c r="AU178" s="96">
        <v>3855</v>
      </c>
      <c r="AV178" s="96"/>
      <c r="AW178" s="97">
        <f t="shared" si="17"/>
        <v>3855</v>
      </c>
      <c r="AX178" s="97">
        <f t="shared" si="18"/>
        <v>0</v>
      </c>
      <c r="AY178" s="97">
        <f t="shared" si="19"/>
        <v>0</v>
      </c>
      <c r="AZ178" s="97">
        <f t="shared" si="19"/>
        <v>0</v>
      </c>
    </row>
    <row r="179" spans="1:52" ht="20.25" customHeight="1">
      <c r="A179" s="295" t="s">
        <v>299</v>
      </c>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7"/>
    </row>
    <row r="180" spans="1:52" ht="18" customHeight="1">
      <c r="A180" s="288" t="s">
        <v>249</v>
      </c>
      <c r="B180" s="289"/>
      <c r="C180" s="289"/>
      <c r="D180" s="289"/>
      <c r="E180" s="289"/>
      <c r="F180" s="290"/>
      <c r="G180" s="291" t="s">
        <v>50</v>
      </c>
      <c r="H180" s="292"/>
      <c r="I180" s="292"/>
      <c r="J180" s="292"/>
      <c r="K180" s="292"/>
      <c r="L180" s="292"/>
      <c r="M180" s="292"/>
      <c r="N180" s="292"/>
      <c r="O180" s="292"/>
      <c r="P180" s="292"/>
      <c r="Q180" s="292"/>
      <c r="R180" s="292"/>
      <c r="S180" s="292"/>
      <c r="T180" s="292"/>
      <c r="U180" s="292"/>
      <c r="V180" s="292"/>
      <c r="W180" s="292"/>
      <c r="X180" s="292"/>
      <c r="Y180" s="293"/>
      <c r="Z180" s="291" t="s">
        <v>51</v>
      </c>
      <c r="AA180" s="292"/>
      <c r="AB180" s="292"/>
      <c r="AC180" s="292"/>
      <c r="AD180" s="293"/>
      <c r="AE180" s="291" t="s">
        <v>51</v>
      </c>
      <c r="AF180" s="292"/>
      <c r="AG180" s="292"/>
      <c r="AH180" s="292"/>
      <c r="AI180" s="292"/>
      <c r="AJ180" s="292"/>
      <c r="AK180" s="292"/>
      <c r="AL180" s="292"/>
      <c r="AM180" s="292"/>
      <c r="AN180" s="293"/>
      <c r="AO180" s="311"/>
      <c r="AP180" s="311"/>
      <c r="AQ180" s="311"/>
      <c r="AR180" s="311"/>
      <c r="AS180" s="33"/>
      <c r="AT180" s="70"/>
      <c r="AU180" s="49"/>
      <c r="AV180" s="49"/>
      <c r="AW180" s="55"/>
      <c r="AX180" s="55"/>
      <c r="AY180" s="55"/>
      <c r="AZ180" s="55"/>
    </row>
    <row r="181" spans="1:52" ht="34.5" customHeight="1">
      <c r="A181" s="299" t="s">
        <v>250</v>
      </c>
      <c r="B181" s="300"/>
      <c r="C181" s="300"/>
      <c r="D181" s="300"/>
      <c r="E181" s="300"/>
      <c r="F181" s="301"/>
      <c r="G181" s="302" t="s">
        <v>137</v>
      </c>
      <c r="H181" s="303"/>
      <c r="I181" s="303"/>
      <c r="J181" s="303"/>
      <c r="K181" s="303"/>
      <c r="L181" s="303"/>
      <c r="M181" s="303"/>
      <c r="N181" s="303"/>
      <c r="O181" s="303"/>
      <c r="P181" s="303"/>
      <c r="Q181" s="303"/>
      <c r="R181" s="303"/>
      <c r="S181" s="303"/>
      <c r="T181" s="303"/>
      <c r="U181" s="303"/>
      <c r="V181" s="303"/>
      <c r="W181" s="303"/>
      <c r="X181" s="303"/>
      <c r="Y181" s="304"/>
      <c r="Z181" s="305" t="s">
        <v>57</v>
      </c>
      <c r="AA181" s="306"/>
      <c r="AB181" s="306"/>
      <c r="AC181" s="306"/>
      <c r="AD181" s="307"/>
      <c r="AE181" s="305" t="s">
        <v>138</v>
      </c>
      <c r="AF181" s="306"/>
      <c r="AG181" s="306"/>
      <c r="AH181" s="306"/>
      <c r="AI181" s="306"/>
      <c r="AJ181" s="306"/>
      <c r="AK181" s="306"/>
      <c r="AL181" s="306"/>
      <c r="AM181" s="306"/>
      <c r="AN181" s="307"/>
      <c r="AO181" s="311">
        <f>AO171/AO176</f>
        <v>87.777777777777771</v>
      </c>
      <c r="AP181" s="311"/>
      <c r="AQ181" s="311"/>
      <c r="AR181" s="311"/>
      <c r="AS181" s="129"/>
      <c r="AT181" s="89">
        <f t="shared" si="16"/>
        <v>87.777777777777771</v>
      </c>
      <c r="AU181" s="49">
        <f>AU171/AU176</f>
        <v>79.147777777777776</v>
      </c>
      <c r="AV181" s="49"/>
      <c r="AW181" s="68">
        <f t="shared" si="17"/>
        <v>79.147777777777776</v>
      </c>
      <c r="AX181" s="68">
        <f>AU181-AO181</f>
        <v>-8.6299999999999955</v>
      </c>
      <c r="AY181" s="68">
        <f t="shared" si="19"/>
        <v>0</v>
      </c>
      <c r="AZ181" s="68">
        <f>AX181</f>
        <v>-8.6299999999999955</v>
      </c>
    </row>
    <row r="182" spans="1:52" ht="40.5" customHeight="1">
      <c r="A182" s="299" t="s">
        <v>251</v>
      </c>
      <c r="B182" s="300"/>
      <c r="C182" s="300"/>
      <c r="D182" s="300"/>
      <c r="E182" s="300"/>
      <c r="F182" s="301"/>
      <c r="G182" s="302" t="s">
        <v>139</v>
      </c>
      <c r="H182" s="303"/>
      <c r="I182" s="303"/>
      <c r="J182" s="303"/>
      <c r="K182" s="303"/>
      <c r="L182" s="303"/>
      <c r="M182" s="303"/>
      <c r="N182" s="303"/>
      <c r="O182" s="303"/>
      <c r="P182" s="303"/>
      <c r="Q182" s="303"/>
      <c r="R182" s="303"/>
      <c r="S182" s="303"/>
      <c r="T182" s="303"/>
      <c r="U182" s="303"/>
      <c r="V182" s="303"/>
      <c r="W182" s="303"/>
      <c r="X182" s="303"/>
      <c r="Y182" s="304"/>
      <c r="Z182" s="305" t="s">
        <v>57</v>
      </c>
      <c r="AA182" s="306"/>
      <c r="AB182" s="306"/>
      <c r="AC182" s="306"/>
      <c r="AD182" s="307"/>
      <c r="AE182" s="305" t="s">
        <v>140</v>
      </c>
      <c r="AF182" s="306"/>
      <c r="AG182" s="306"/>
      <c r="AH182" s="306"/>
      <c r="AI182" s="306"/>
      <c r="AJ182" s="306"/>
      <c r="AK182" s="306"/>
      <c r="AL182" s="306"/>
      <c r="AM182" s="306"/>
      <c r="AN182" s="307"/>
      <c r="AO182" s="311">
        <f>AO172/AO177</f>
        <v>1433.5342857142857</v>
      </c>
      <c r="AP182" s="311"/>
      <c r="AQ182" s="311"/>
      <c r="AR182" s="311"/>
      <c r="AS182" s="129"/>
      <c r="AT182" s="89">
        <f t="shared" si="16"/>
        <v>1433.5342857142857</v>
      </c>
      <c r="AU182" s="49">
        <f>AU172/AU177</f>
        <v>1427.0614285714287</v>
      </c>
      <c r="AV182" s="49"/>
      <c r="AW182" s="68">
        <f t="shared" si="17"/>
        <v>1427.0614285714287</v>
      </c>
      <c r="AX182" s="68">
        <f>AU182-AO182</f>
        <v>-6.4728571428570376</v>
      </c>
      <c r="AY182" s="68">
        <f t="shared" si="19"/>
        <v>0</v>
      </c>
      <c r="AZ182" s="68">
        <f>AX182</f>
        <v>-6.4728571428570376</v>
      </c>
    </row>
    <row r="183" spans="1:52" ht="31.5" customHeight="1">
      <c r="A183" s="299" t="s">
        <v>252</v>
      </c>
      <c r="B183" s="300"/>
      <c r="C183" s="300"/>
      <c r="D183" s="300"/>
      <c r="E183" s="300"/>
      <c r="F183" s="301"/>
      <c r="G183" s="302" t="s">
        <v>141</v>
      </c>
      <c r="H183" s="303"/>
      <c r="I183" s="303"/>
      <c r="J183" s="303"/>
      <c r="K183" s="303"/>
      <c r="L183" s="303"/>
      <c r="M183" s="303"/>
      <c r="N183" s="303"/>
      <c r="O183" s="303"/>
      <c r="P183" s="303"/>
      <c r="Q183" s="303"/>
      <c r="R183" s="303"/>
      <c r="S183" s="303"/>
      <c r="T183" s="303"/>
      <c r="U183" s="303"/>
      <c r="V183" s="303"/>
      <c r="W183" s="303"/>
      <c r="X183" s="303"/>
      <c r="Y183" s="304"/>
      <c r="Z183" s="305" t="s">
        <v>57</v>
      </c>
      <c r="AA183" s="306"/>
      <c r="AB183" s="306"/>
      <c r="AC183" s="306"/>
      <c r="AD183" s="307"/>
      <c r="AE183" s="305" t="s">
        <v>142</v>
      </c>
      <c r="AF183" s="306"/>
      <c r="AG183" s="306"/>
      <c r="AH183" s="306"/>
      <c r="AI183" s="306"/>
      <c r="AJ183" s="306"/>
      <c r="AK183" s="306"/>
      <c r="AL183" s="306"/>
      <c r="AM183" s="306"/>
      <c r="AN183" s="307"/>
      <c r="AO183" s="311">
        <v>0.19</v>
      </c>
      <c r="AP183" s="311"/>
      <c r="AQ183" s="311"/>
      <c r="AR183" s="311"/>
      <c r="AS183" s="129"/>
      <c r="AT183" s="89">
        <f t="shared" si="16"/>
        <v>0.19</v>
      </c>
      <c r="AU183" s="49">
        <v>0.19</v>
      </c>
      <c r="AV183" s="49"/>
      <c r="AW183" s="68">
        <f t="shared" si="17"/>
        <v>0.19</v>
      </c>
      <c r="AX183" s="68">
        <f t="shared" si="18"/>
        <v>0</v>
      </c>
      <c r="AY183" s="68">
        <f t="shared" si="19"/>
        <v>0</v>
      </c>
      <c r="AZ183" s="68">
        <f t="shared" si="19"/>
        <v>0</v>
      </c>
    </row>
    <row r="184" spans="1:52" ht="22.5" customHeight="1">
      <c r="A184" s="295" t="s">
        <v>346</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7"/>
    </row>
    <row r="185" spans="1:52" ht="18.75" customHeight="1">
      <c r="A185" s="288" t="s">
        <v>253</v>
      </c>
      <c r="B185" s="289"/>
      <c r="C185" s="289"/>
      <c r="D185" s="289"/>
      <c r="E185" s="289"/>
      <c r="F185" s="290"/>
      <c r="G185" s="291" t="s">
        <v>52</v>
      </c>
      <c r="H185" s="292"/>
      <c r="I185" s="292"/>
      <c r="J185" s="292"/>
      <c r="K185" s="292"/>
      <c r="L185" s="292"/>
      <c r="M185" s="292"/>
      <c r="N185" s="292"/>
      <c r="O185" s="292"/>
      <c r="P185" s="292"/>
      <c r="Q185" s="292"/>
      <c r="R185" s="292"/>
      <c r="S185" s="292"/>
      <c r="T185" s="292"/>
      <c r="U185" s="292"/>
      <c r="V185" s="292"/>
      <c r="W185" s="292"/>
      <c r="X185" s="292"/>
      <c r="Y185" s="293"/>
      <c r="Z185" s="305"/>
      <c r="AA185" s="306"/>
      <c r="AB185" s="306"/>
      <c r="AC185" s="306"/>
      <c r="AD185" s="307"/>
      <c r="AE185" s="305"/>
      <c r="AF185" s="306"/>
      <c r="AG185" s="306"/>
      <c r="AH185" s="306"/>
      <c r="AI185" s="306"/>
      <c r="AJ185" s="306"/>
      <c r="AK185" s="306"/>
      <c r="AL185" s="306"/>
      <c r="AM185" s="306"/>
      <c r="AN185" s="307"/>
      <c r="AO185" s="319"/>
      <c r="AP185" s="319"/>
      <c r="AQ185" s="319"/>
      <c r="AR185" s="319"/>
      <c r="AS185" s="33"/>
      <c r="AT185" s="70">
        <f t="shared" si="16"/>
        <v>0</v>
      </c>
      <c r="AU185" s="64"/>
      <c r="AV185" s="64"/>
      <c r="AW185" s="68">
        <f t="shared" si="17"/>
        <v>0</v>
      </c>
      <c r="AX185" s="68">
        <f t="shared" si="18"/>
        <v>0</v>
      </c>
      <c r="AY185" s="68">
        <f t="shared" si="19"/>
        <v>0</v>
      </c>
      <c r="AZ185" s="68">
        <f t="shared" si="19"/>
        <v>0</v>
      </c>
    </row>
    <row r="186" spans="1:52" ht="34.5" customHeight="1">
      <c r="A186" s="299" t="s">
        <v>254</v>
      </c>
      <c r="B186" s="300"/>
      <c r="C186" s="300"/>
      <c r="D186" s="300"/>
      <c r="E186" s="300"/>
      <c r="F186" s="301"/>
      <c r="G186" s="302" t="s">
        <v>58</v>
      </c>
      <c r="H186" s="303"/>
      <c r="I186" s="303"/>
      <c r="J186" s="303"/>
      <c r="K186" s="303"/>
      <c r="L186" s="303"/>
      <c r="M186" s="303"/>
      <c r="N186" s="303"/>
      <c r="O186" s="303"/>
      <c r="P186" s="303"/>
      <c r="Q186" s="303"/>
      <c r="R186" s="303"/>
      <c r="S186" s="303"/>
      <c r="T186" s="303"/>
      <c r="U186" s="303"/>
      <c r="V186" s="303"/>
      <c r="W186" s="303"/>
      <c r="X186" s="303"/>
      <c r="Y186" s="304"/>
      <c r="Z186" s="305" t="s">
        <v>53</v>
      </c>
      <c r="AA186" s="306"/>
      <c r="AB186" s="306"/>
      <c r="AC186" s="306"/>
      <c r="AD186" s="307"/>
      <c r="AE186" s="323" t="s">
        <v>343</v>
      </c>
      <c r="AF186" s="324"/>
      <c r="AG186" s="324"/>
      <c r="AH186" s="324"/>
      <c r="AI186" s="324"/>
      <c r="AJ186" s="324"/>
      <c r="AK186" s="324"/>
      <c r="AL186" s="324"/>
      <c r="AM186" s="324"/>
      <c r="AN186" s="325"/>
      <c r="AO186" s="344">
        <v>1</v>
      </c>
      <c r="AP186" s="344"/>
      <c r="AQ186" s="344"/>
      <c r="AR186" s="344"/>
      <c r="AS186" s="120"/>
      <c r="AT186" s="121">
        <v>1</v>
      </c>
      <c r="AU186" s="122">
        <v>0.98939999999999995</v>
      </c>
      <c r="AV186" s="122"/>
      <c r="AW186" s="94">
        <f>AU186</f>
        <v>0.98939999999999995</v>
      </c>
      <c r="AX186" s="94">
        <f>AU186-AO186</f>
        <v>-1.0600000000000054E-2</v>
      </c>
      <c r="AY186" s="94">
        <f t="shared" si="19"/>
        <v>0</v>
      </c>
      <c r="AZ186" s="94">
        <f t="shared" si="19"/>
        <v>1.0600000000000054E-2</v>
      </c>
    </row>
    <row r="187" spans="1:52" ht="24" customHeight="1">
      <c r="A187" s="295" t="s">
        <v>347</v>
      </c>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7"/>
    </row>
    <row r="188" spans="1:52" ht="87.75" customHeight="1">
      <c r="A188" s="288" t="s">
        <v>255</v>
      </c>
      <c r="B188" s="289"/>
      <c r="C188" s="289"/>
      <c r="D188" s="289"/>
      <c r="E188" s="289"/>
      <c r="F188" s="290"/>
      <c r="G188" s="328" t="s">
        <v>143</v>
      </c>
      <c r="H188" s="329"/>
      <c r="I188" s="329"/>
      <c r="J188" s="329"/>
      <c r="K188" s="329"/>
      <c r="L188" s="329"/>
      <c r="M188" s="329"/>
      <c r="N188" s="329"/>
      <c r="O188" s="329"/>
      <c r="P188" s="329"/>
      <c r="Q188" s="329"/>
      <c r="R188" s="329"/>
      <c r="S188" s="329"/>
      <c r="T188" s="329"/>
      <c r="U188" s="329"/>
      <c r="V188" s="329"/>
      <c r="W188" s="329"/>
      <c r="X188" s="329"/>
      <c r="Y188" s="329"/>
      <c r="Z188" s="204"/>
      <c r="AA188" s="204"/>
      <c r="AB188" s="204"/>
      <c r="AC188" s="204"/>
      <c r="AD188" s="204"/>
      <c r="AE188" s="206"/>
      <c r="AF188" s="206"/>
      <c r="AG188" s="206"/>
      <c r="AH188" s="206"/>
      <c r="AI188" s="206"/>
      <c r="AJ188" s="206"/>
      <c r="AK188" s="206"/>
      <c r="AL188" s="206"/>
      <c r="AM188" s="206"/>
      <c r="AN188" s="218"/>
      <c r="AO188" s="318"/>
      <c r="AP188" s="318"/>
      <c r="AQ188" s="318"/>
      <c r="AR188" s="318"/>
      <c r="AS188" s="131"/>
      <c r="AT188" s="70"/>
      <c r="AU188" s="58"/>
      <c r="AV188" s="58"/>
      <c r="AW188" s="55"/>
      <c r="AX188" s="55"/>
      <c r="AY188" s="55"/>
      <c r="AZ188" s="55"/>
    </row>
    <row r="189" spans="1:52" ht="16.5" customHeight="1">
      <c r="A189" s="288" t="s">
        <v>256</v>
      </c>
      <c r="B189" s="289"/>
      <c r="C189" s="289"/>
      <c r="D189" s="289"/>
      <c r="E189" s="289"/>
      <c r="F189" s="290"/>
      <c r="G189" s="291" t="s">
        <v>47</v>
      </c>
      <c r="H189" s="292"/>
      <c r="I189" s="292"/>
      <c r="J189" s="292"/>
      <c r="K189" s="292"/>
      <c r="L189" s="292"/>
      <c r="M189" s="292"/>
      <c r="N189" s="292"/>
      <c r="O189" s="292"/>
      <c r="P189" s="292"/>
      <c r="Q189" s="292"/>
      <c r="R189" s="292"/>
      <c r="S189" s="292"/>
      <c r="T189" s="292"/>
      <c r="U189" s="292"/>
      <c r="V189" s="292"/>
      <c r="W189" s="292"/>
      <c r="X189" s="292"/>
      <c r="Y189" s="293"/>
      <c r="Z189" s="229"/>
      <c r="AA189" s="230"/>
      <c r="AB189" s="230"/>
      <c r="AC189" s="230"/>
      <c r="AD189" s="231"/>
      <c r="AE189" s="229"/>
      <c r="AF189" s="230"/>
      <c r="AG189" s="230"/>
      <c r="AH189" s="230"/>
      <c r="AI189" s="230"/>
      <c r="AJ189" s="230"/>
      <c r="AK189" s="230"/>
      <c r="AL189" s="230"/>
      <c r="AM189" s="230"/>
      <c r="AN189" s="231"/>
      <c r="AO189" s="311">
        <f>AO190+AO191</f>
        <v>5057</v>
      </c>
      <c r="AP189" s="311"/>
      <c r="AQ189" s="311"/>
      <c r="AR189" s="311"/>
      <c r="AS189" s="33"/>
      <c r="AT189" s="89">
        <f t="shared" si="16"/>
        <v>5057</v>
      </c>
      <c r="AU189" s="49">
        <f>AU190+AU191</f>
        <v>5034.8180000000002</v>
      </c>
      <c r="AV189" s="49"/>
      <c r="AW189" s="68">
        <f t="shared" si="17"/>
        <v>5034.8180000000002</v>
      </c>
      <c r="AX189" s="68">
        <f>AU189-AO189</f>
        <v>-22.181999999999789</v>
      </c>
      <c r="AY189" s="68">
        <f t="shared" si="19"/>
        <v>0</v>
      </c>
      <c r="AZ189" s="68">
        <f>AW189-AT189</f>
        <v>-22.181999999999789</v>
      </c>
    </row>
    <row r="190" spans="1:52" ht="36.75" customHeight="1">
      <c r="A190" s="299" t="s">
        <v>257</v>
      </c>
      <c r="B190" s="300"/>
      <c r="C190" s="300"/>
      <c r="D190" s="300"/>
      <c r="E190" s="300"/>
      <c r="F190" s="301"/>
      <c r="G190" s="302" t="s">
        <v>144</v>
      </c>
      <c r="H190" s="303"/>
      <c r="I190" s="303"/>
      <c r="J190" s="303"/>
      <c r="K190" s="303"/>
      <c r="L190" s="303"/>
      <c r="M190" s="303"/>
      <c r="N190" s="303"/>
      <c r="O190" s="303"/>
      <c r="P190" s="303"/>
      <c r="Q190" s="303"/>
      <c r="R190" s="303"/>
      <c r="S190" s="303"/>
      <c r="T190" s="303"/>
      <c r="U190" s="303"/>
      <c r="V190" s="303"/>
      <c r="W190" s="303"/>
      <c r="X190" s="303"/>
      <c r="Y190" s="304"/>
      <c r="Z190" s="305" t="s">
        <v>57</v>
      </c>
      <c r="AA190" s="306"/>
      <c r="AB190" s="306"/>
      <c r="AC190" s="306"/>
      <c r="AD190" s="307"/>
      <c r="AE190" s="305" t="s">
        <v>348</v>
      </c>
      <c r="AF190" s="306"/>
      <c r="AG190" s="306"/>
      <c r="AH190" s="306"/>
      <c r="AI190" s="306"/>
      <c r="AJ190" s="306"/>
      <c r="AK190" s="306"/>
      <c r="AL190" s="306"/>
      <c r="AM190" s="306"/>
      <c r="AN190" s="307"/>
      <c r="AO190" s="311">
        <v>5055</v>
      </c>
      <c r="AP190" s="311"/>
      <c r="AQ190" s="311"/>
      <c r="AR190" s="311"/>
      <c r="AS190" s="33"/>
      <c r="AT190" s="89">
        <f t="shared" si="16"/>
        <v>5055</v>
      </c>
      <c r="AU190" s="49">
        <v>5033.5110000000004</v>
      </c>
      <c r="AV190" s="49"/>
      <c r="AW190" s="68">
        <f t="shared" si="17"/>
        <v>5033.5110000000004</v>
      </c>
      <c r="AX190" s="68">
        <f t="shared" ref="AX190" si="20">AU190-AO190</f>
        <v>-21.488999999999578</v>
      </c>
      <c r="AY190" s="68">
        <f t="shared" si="19"/>
        <v>0</v>
      </c>
      <c r="AZ190" s="68">
        <f t="shared" ref="AZ190:AZ191" si="21">AW190-AT190</f>
        <v>-21.488999999999578</v>
      </c>
    </row>
    <row r="191" spans="1:52" ht="37.5" customHeight="1">
      <c r="A191" s="299" t="s">
        <v>258</v>
      </c>
      <c r="B191" s="300"/>
      <c r="C191" s="300"/>
      <c r="D191" s="300"/>
      <c r="E191" s="300"/>
      <c r="F191" s="301"/>
      <c r="G191" s="302" t="s">
        <v>145</v>
      </c>
      <c r="H191" s="303"/>
      <c r="I191" s="303"/>
      <c r="J191" s="303"/>
      <c r="K191" s="303"/>
      <c r="L191" s="303"/>
      <c r="M191" s="303"/>
      <c r="N191" s="303"/>
      <c r="O191" s="303"/>
      <c r="P191" s="303"/>
      <c r="Q191" s="303"/>
      <c r="R191" s="303"/>
      <c r="S191" s="303"/>
      <c r="T191" s="303"/>
      <c r="U191" s="303"/>
      <c r="V191" s="303"/>
      <c r="W191" s="303"/>
      <c r="X191" s="303"/>
      <c r="Y191" s="304"/>
      <c r="Z191" s="305" t="s">
        <v>57</v>
      </c>
      <c r="AA191" s="306"/>
      <c r="AB191" s="306"/>
      <c r="AC191" s="306"/>
      <c r="AD191" s="307"/>
      <c r="AE191" s="305" t="s">
        <v>329</v>
      </c>
      <c r="AF191" s="306"/>
      <c r="AG191" s="306"/>
      <c r="AH191" s="306"/>
      <c r="AI191" s="306"/>
      <c r="AJ191" s="306"/>
      <c r="AK191" s="306"/>
      <c r="AL191" s="306"/>
      <c r="AM191" s="306"/>
      <c r="AN191" s="307"/>
      <c r="AO191" s="311">
        <v>2</v>
      </c>
      <c r="AP191" s="311"/>
      <c r="AQ191" s="311"/>
      <c r="AR191" s="311"/>
      <c r="AS191" s="129"/>
      <c r="AT191" s="89">
        <f t="shared" si="16"/>
        <v>2</v>
      </c>
      <c r="AU191" s="49">
        <v>1.3069999999999999</v>
      </c>
      <c r="AV191" s="49"/>
      <c r="AW191" s="68">
        <f t="shared" si="17"/>
        <v>1.3069999999999999</v>
      </c>
      <c r="AX191" s="68">
        <f>AU191-AO191</f>
        <v>-0.69300000000000006</v>
      </c>
      <c r="AY191" s="68">
        <f t="shared" si="19"/>
        <v>0</v>
      </c>
      <c r="AZ191" s="68">
        <f t="shared" si="21"/>
        <v>-0.69300000000000006</v>
      </c>
    </row>
    <row r="192" spans="1:52" ht="21.75" customHeight="1">
      <c r="A192" s="295" t="s">
        <v>349</v>
      </c>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c r="AY192" s="296"/>
      <c r="AZ192" s="297"/>
    </row>
    <row r="193" spans="1:52" ht="18.75" customHeight="1">
      <c r="A193" s="288" t="s">
        <v>259</v>
      </c>
      <c r="B193" s="289"/>
      <c r="C193" s="289"/>
      <c r="D193" s="289"/>
      <c r="E193" s="289"/>
      <c r="F193" s="290"/>
      <c r="G193" s="291" t="s">
        <v>48</v>
      </c>
      <c r="H193" s="292"/>
      <c r="I193" s="292"/>
      <c r="J193" s="292"/>
      <c r="K193" s="292"/>
      <c r="L193" s="292"/>
      <c r="M193" s="292"/>
      <c r="N193" s="292"/>
      <c r="O193" s="292"/>
      <c r="P193" s="292"/>
      <c r="Q193" s="292"/>
      <c r="R193" s="292"/>
      <c r="S193" s="292"/>
      <c r="T193" s="292"/>
      <c r="U193" s="292"/>
      <c r="V193" s="292"/>
      <c r="W193" s="292"/>
      <c r="X193" s="292"/>
      <c r="Y193" s="293"/>
      <c r="Z193" s="291" t="s">
        <v>51</v>
      </c>
      <c r="AA193" s="292"/>
      <c r="AB193" s="292"/>
      <c r="AC193" s="292"/>
      <c r="AD193" s="293"/>
      <c r="AE193" s="291" t="s">
        <v>51</v>
      </c>
      <c r="AF193" s="292"/>
      <c r="AG193" s="292"/>
      <c r="AH193" s="292"/>
      <c r="AI193" s="292"/>
      <c r="AJ193" s="292"/>
      <c r="AK193" s="292"/>
      <c r="AL193" s="292"/>
      <c r="AM193" s="292"/>
      <c r="AN193" s="293"/>
      <c r="AO193" s="298"/>
      <c r="AP193" s="298"/>
      <c r="AQ193" s="298"/>
      <c r="AR193" s="298"/>
      <c r="AS193" s="33"/>
      <c r="AT193" s="70"/>
      <c r="AU193" s="62"/>
      <c r="AV193" s="62"/>
      <c r="AW193" s="55"/>
      <c r="AX193" s="55"/>
      <c r="AY193" s="55"/>
      <c r="AZ193" s="55"/>
    </row>
    <row r="194" spans="1:52" ht="25.5" customHeight="1">
      <c r="A194" s="299" t="s">
        <v>260</v>
      </c>
      <c r="B194" s="300"/>
      <c r="C194" s="300"/>
      <c r="D194" s="300"/>
      <c r="E194" s="300"/>
      <c r="F194" s="301"/>
      <c r="G194" s="302" t="s">
        <v>146</v>
      </c>
      <c r="H194" s="303"/>
      <c r="I194" s="303"/>
      <c r="J194" s="303"/>
      <c r="K194" s="303"/>
      <c r="L194" s="303"/>
      <c r="M194" s="303"/>
      <c r="N194" s="303"/>
      <c r="O194" s="303"/>
      <c r="P194" s="303"/>
      <c r="Q194" s="303"/>
      <c r="R194" s="303"/>
      <c r="S194" s="303"/>
      <c r="T194" s="303"/>
      <c r="U194" s="303"/>
      <c r="V194" s="303"/>
      <c r="W194" s="303"/>
      <c r="X194" s="303"/>
      <c r="Y194" s="304"/>
      <c r="Z194" s="305" t="s">
        <v>147</v>
      </c>
      <c r="AA194" s="306"/>
      <c r="AB194" s="306"/>
      <c r="AC194" s="306"/>
      <c r="AD194" s="307"/>
      <c r="AE194" s="305" t="s">
        <v>89</v>
      </c>
      <c r="AF194" s="306"/>
      <c r="AG194" s="306"/>
      <c r="AH194" s="306"/>
      <c r="AI194" s="306"/>
      <c r="AJ194" s="306"/>
      <c r="AK194" s="306"/>
      <c r="AL194" s="306"/>
      <c r="AM194" s="306"/>
      <c r="AN194" s="307"/>
      <c r="AO194" s="337">
        <f>AO190/AO198*1000</f>
        <v>2553030.3030303032</v>
      </c>
      <c r="AP194" s="337"/>
      <c r="AQ194" s="337"/>
      <c r="AR194" s="337"/>
      <c r="AS194" s="129"/>
      <c r="AT194" s="99">
        <f t="shared" si="16"/>
        <v>2553030.3030303032</v>
      </c>
      <c r="AU194" s="100">
        <f>AU190/AU198*1000</f>
        <v>2542177.2727272729</v>
      </c>
      <c r="AV194" s="90"/>
      <c r="AW194" s="101">
        <f t="shared" si="17"/>
        <v>2542177.2727272729</v>
      </c>
      <c r="AX194" s="101">
        <f>AU194-AO194</f>
        <v>-10853.030303030275</v>
      </c>
      <c r="AY194" s="68">
        <f t="shared" si="19"/>
        <v>0</v>
      </c>
      <c r="AZ194" s="101">
        <f>AW194-AT194</f>
        <v>-10853.030303030275</v>
      </c>
    </row>
    <row r="195" spans="1:52" ht="25.5" customHeight="1">
      <c r="A195" s="299" t="s">
        <v>261</v>
      </c>
      <c r="B195" s="300"/>
      <c r="C195" s="300"/>
      <c r="D195" s="300"/>
      <c r="E195" s="300"/>
      <c r="F195" s="301"/>
      <c r="G195" s="302" t="s">
        <v>148</v>
      </c>
      <c r="H195" s="303"/>
      <c r="I195" s="303"/>
      <c r="J195" s="303"/>
      <c r="K195" s="303"/>
      <c r="L195" s="303"/>
      <c r="M195" s="303"/>
      <c r="N195" s="303"/>
      <c r="O195" s="303"/>
      <c r="P195" s="303"/>
      <c r="Q195" s="303"/>
      <c r="R195" s="303"/>
      <c r="S195" s="303"/>
      <c r="T195" s="303"/>
      <c r="U195" s="303"/>
      <c r="V195" s="303"/>
      <c r="W195" s="303"/>
      <c r="X195" s="303"/>
      <c r="Y195" s="304"/>
      <c r="Z195" s="305" t="s">
        <v>136</v>
      </c>
      <c r="AA195" s="306"/>
      <c r="AB195" s="306"/>
      <c r="AC195" s="306"/>
      <c r="AD195" s="307"/>
      <c r="AE195" s="305" t="s">
        <v>89</v>
      </c>
      <c r="AF195" s="306"/>
      <c r="AG195" s="306"/>
      <c r="AH195" s="306"/>
      <c r="AI195" s="306"/>
      <c r="AJ195" s="306"/>
      <c r="AK195" s="306"/>
      <c r="AL195" s="306"/>
      <c r="AM195" s="306"/>
      <c r="AN195" s="307"/>
      <c r="AO195" s="312">
        <f>AO191/AO199*1000</f>
        <v>202.22446916076845</v>
      </c>
      <c r="AP195" s="312"/>
      <c r="AQ195" s="312"/>
      <c r="AR195" s="312"/>
      <c r="AS195" s="129"/>
      <c r="AT195" s="89">
        <f t="shared" si="16"/>
        <v>202.22446916076845</v>
      </c>
      <c r="AU195" s="90">
        <v>2000</v>
      </c>
      <c r="AV195" s="90"/>
      <c r="AW195" s="68">
        <f t="shared" si="17"/>
        <v>2000</v>
      </c>
      <c r="AX195" s="101">
        <f>AU195-AO195</f>
        <v>1797.7755308392316</v>
      </c>
      <c r="AY195" s="68">
        <f t="shared" si="19"/>
        <v>0</v>
      </c>
      <c r="AZ195" s="101">
        <f>AW195-AT195</f>
        <v>1797.7755308392316</v>
      </c>
    </row>
    <row r="196" spans="1:52" ht="25.5" customHeight="1">
      <c r="A196" s="295" t="s">
        <v>350</v>
      </c>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7"/>
    </row>
    <row r="197" spans="1:52" ht="18" customHeight="1">
      <c r="A197" s="345" t="s">
        <v>262</v>
      </c>
      <c r="B197" s="346"/>
      <c r="C197" s="346"/>
      <c r="D197" s="346"/>
      <c r="E197" s="346"/>
      <c r="F197" s="347"/>
      <c r="G197" s="291" t="s">
        <v>50</v>
      </c>
      <c r="H197" s="292"/>
      <c r="I197" s="292"/>
      <c r="J197" s="292"/>
      <c r="K197" s="292"/>
      <c r="L197" s="292"/>
      <c r="M197" s="292"/>
      <c r="N197" s="292"/>
      <c r="O197" s="292"/>
      <c r="P197" s="292"/>
      <c r="Q197" s="292"/>
      <c r="R197" s="292"/>
      <c r="S197" s="292"/>
      <c r="T197" s="292"/>
      <c r="U197" s="292"/>
      <c r="V197" s="292"/>
      <c r="W197" s="292"/>
      <c r="X197" s="292"/>
      <c r="Y197" s="293"/>
      <c r="Z197" s="291" t="s">
        <v>51</v>
      </c>
      <c r="AA197" s="292"/>
      <c r="AB197" s="292"/>
      <c r="AC197" s="292"/>
      <c r="AD197" s="293"/>
      <c r="AE197" s="291" t="s">
        <v>51</v>
      </c>
      <c r="AF197" s="292"/>
      <c r="AG197" s="292"/>
      <c r="AH197" s="292"/>
      <c r="AI197" s="292"/>
      <c r="AJ197" s="292"/>
      <c r="AK197" s="292"/>
      <c r="AL197" s="292"/>
      <c r="AM197" s="292"/>
      <c r="AN197" s="293"/>
      <c r="AO197" s="311"/>
      <c r="AP197" s="311"/>
      <c r="AQ197" s="311"/>
      <c r="AR197" s="311"/>
      <c r="AS197" s="33"/>
      <c r="AT197" s="70"/>
      <c r="AU197" s="49"/>
      <c r="AV197" s="49"/>
      <c r="AW197" s="55"/>
      <c r="AX197" s="55"/>
      <c r="AY197" s="55"/>
      <c r="AZ197" s="55"/>
    </row>
    <row r="198" spans="1:52" ht="34.5" customHeight="1">
      <c r="A198" s="299" t="s">
        <v>263</v>
      </c>
      <c r="B198" s="300"/>
      <c r="C198" s="300"/>
      <c r="D198" s="300"/>
      <c r="E198" s="300"/>
      <c r="F198" s="301"/>
      <c r="G198" s="302" t="s">
        <v>149</v>
      </c>
      <c r="H198" s="303"/>
      <c r="I198" s="303"/>
      <c r="J198" s="303"/>
      <c r="K198" s="303"/>
      <c r="L198" s="303"/>
      <c r="M198" s="303"/>
      <c r="N198" s="303"/>
      <c r="O198" s="303"/>
      <c r="P198" s="303"/>
      <c r="Q198" s="303"/>
      <c r="R198" s="303"/>
      <c r="S198" s="303"/>
      <c r="T198" s="303"/>
      <c r="U198" s="303"/>
      <c r="V198" s="303"/>
      <c r="W198" s="303"/>
      <c r="X198" s="303"/>
      <c r="Y198" s="304"/>
      <c r="Z198" s="305" t="s">
        <v>103</v>
      </c>
      <c r="AA198" s="306"/>
      <c r="AB198" s="306"/>
      <c r="AC198" s="306"/>
      <c r="AD198" s="307"/>
      <c r="AE198" s="305" t="s">
        <v>150</v>
      </c>
      <c r="AF198" s="306"/>
      <c r="AG198" s="306"/>
      <c r="AH198" s="306"/>
      <c r="AI198" s="306"/>
      <c r="AJ198" s="306"/>
      <c r="AK198" s="306"/>
      <c r="AL198" s="306"/>
      <c r="AM198" s="306"/>
      <c r="AN198" s="307"/>
      <c r="AO198" s="311">
        <v>1.98</v>
      </c>
      <c r="AP198" s="311"/>
      <c r="AQ198" s="311"/>
      <c r="AR198" s="311"/>
      <c r="AS198" s="129"/>
      <c r="AT198" s="89">
        <f t="shared" si="16"/>
        <v>1.98</v>
      </c>
      <c r="AU198" s="49">
        <v>1.98</v>
      </c>
      <c r="AV198" s="49"/>
      <c r="AW198" s="68">
        <f t="shared" si="17"/>
        <v>1.98</v>
      </c>
      <c r="AX198" s="68">
        <f t="shared" si="18"/>
        <v>0</v>
      </c>
      <c r="AY198" s="68">
        <f t="shared" si="19"/>
        <v>0</v>
      </c>
      <c r="AZ198" s="68">
        <f t="shared" si="19"/>
        <v>0</v>
      </c>
    </row>
    <row r="199" spans="1:52" ht="40.5" customHeight="1">
      <c r="A199" s="299" t="s">
        <v>264</v>
      </c>
      <c r="B199" s="300"/>
      <c r="C199" s="300"/>
      <c r="D199" s="300"/>
      <c r="E199" s="300"/>
      <c r="F199" s="301"/>
      <c r="G199" s="302" t="s">
        <v>151</v>
      </c>
      <c r="H199" s="303"/>
      <c r="I199" s="303"/>
      <c r="J199" s="303"/>
      <c r="K199" s="303"/>
      <c r="L199" s="303"/>
      <c r="M199" s="303"/>
      <c r="N199" s="303"/>
      <c r="O199" s="303"/>
      <c r="P199" s="303"/>
      <c r="Q199" s="303"/>
      <c r="R199" s="303"/>
      <c r="S199" s="303"/>
      <c r="T199" s="303"/>
      <c r="U199" s="303"/>
      <c r="V199" s="303"/>
      <c r="W199" s="303"/>
      <c r="X199" s="303"/>
      <c r="Y199" s="304"/>
      <c r="Z199" s="305" t="s">
        <v>57</v>
      </c>
      <c r="AA199" s="306"/>
      <c r="AB199" s="306"/>
      <c r="AC199" s="306"/>
      <c r="AD199" s="307"/>
      <c r="AE199" s="305" t="s">
        <v>152</v>
      </c>
      <c r="AF199" s="306"/>
      <c r="AG199" s="306"/>
      <c r="AH199" s="306"/>
      <c r="AI199" s="306"/>
      <c r="AJ199" s="306"/>
      <c r="AK199" s="306"/>
      <c r="AL199" s="306"/>
      <c r="AM199" s="306"/>
      <c r="AN199" s="307"/>
      <c r="AO199" s="311">
        <v>9.89</v>
      </c>
      <c r="AP199" s="311"/>
      <c r="AQ199" s="311"/>
      <c r="AR199" s="311"/>
      <c r="AS199" s="129"/>
      <c r="AT199" s="89">
        <f t="shared" si="16"/>
        <v>9.89</v>
      </c>
      <c r="AU199" s="49">
        <v>9.89</v>
      </c>
      <c r="AV199" s="49"/>
      <c r="AW199" s="68">
        <f t="shared" si="17"/>
        <v>9.89</v>
      </c>
      <c r="AX199" s="68">
        <f t="shared" si="18"/>
        <v>0</v>
      </c>
      <c r="AY199" s="68">
        <f t="shared" si="19"/>
        <v>0</v>
      </c>
      <c r="AZ199" s="68">
        <f t="shared" si="19"/>
        <v>0</v>
      </c>
    </row>
    <row r="200" spans="1:52" ht="17.25" customHeight="1">
      <c r="A200" s="295" t="s">
        <v>299</v>
      </c>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6"/>
      <c r="AY200" s="296"/>
      <c r="AZ200" s="297"/>
    </row>
    <row r="201" spans="1:52" ht="18.75" customHeight="1">
      <c r="A201" s="345" t="s">
        <v>265</v>
      </c>
      <c r="B201" s="346"/>
      <c r="C201" s="346"/>
      <c r="D201" s="346"/>
      <c r="E201" s="346"/>
      <c r="F201" s="347"/>
      <c r="G201" s="291" t="s">
        <v>52</v>
      </c>
      <c r="H201" s="292"/>
      <c r="I201" s="292"/>
      <c r="J201" s="292"/>
      <c r="K201" s="292"/>
      <c r="L201" s="292"/>
      <c r="M201" s="292"/>
      <c r="N201" s="292"/>
      <c r="O201" s="292"/>
      <c r="P201" s="292"/>
      <c r="Q201" s="292"/>
      <c r="R201" s="292"/>
      <c r="S201" s="292"/>
      <c r="T201" s="292"/>
      <c r="U201" s="292"/>
      <c r="V201" s="292"/>
      <c r="W201" s="292"/>
      <c r="X201" s="292"/>
      <c r="Y201" s="293"/>
      <c r="Z201" s="305"/>
      <c r="AA201" s="306"/>
      <c r="AB201" s="306"/>
      <c r="AC201" s="306"/>
      <c r="AD201" s="307"/>
      <c r="AE201" s="305"/>
      <c r="AF201" s="306"/>
      <c r="AG201" s="306"/>
      <c r="AH201" s="306"/>
      <c r="AI201" s="306"/>
      <c r="AJ201" s="306"/>
      <c r="AK201" s="306"/>
      <c r="AL201" s="306"/>
      <c r="AM201" s="306"/>
      <c r="AN201" s="307"/>
      <c r="AO201" s="319"/>
      <c r="AP201" s="319"/>
      <c r="AQ201" s="319"/>
      <c r="AR201" s="319"/>
      <c r="AS201" s="33"/>
      <c r="AT201" s="70">
        <f t="shared" si="16"/>
        <v>0</v>
      </c>
      <c r="AU201" s="64"/>
      <c r="AV201" s="64"/>
      <c r="AW201" s="68">
        <f t="shared" si="17"/>
        <v>0</v>
      </c>
      <c r="AX201" s="68">
        <f t="shared" si="18"/>
        <v>0</v>
      </c>
      <c r="AY201" s="68">
        <f t="shared" si="19"/>
        <v>0</v>
      </c>
      <c r="AZ201" s="68">
        <f t="shared" si="19"/>
        <v>0</v>
      </c>
    </row>
    <row r="202" spans="1:52" ht="42.75" customHeight="1">
      <c r="A202" s="299" t="s">
        <v>266</v>
      </c>
      <c r="B202" s="300"/>
      <c r="C202" s="300"/>
      <c r="D202" s="300"/>
      <c r="E202" s="300"/>
      <c r="F202" s="301"/>
      <c r="G202" s="302" t="s">
        <v>153</v>
      </c>
      <c r="H202" s="303"/>
      <c r="I202" s="303"/>
      <c r="J202" s="303"/>
      <c r="K202" s="303"/>
      <c r="L202" s="303"/>
      <c r="M202" s="303"/>
      <c r="N202" s="303"/>
      <c r="O202" s="303"/>
      <c r="P202" s="303"/>
      <c r="Q202" s="303"/>
      <c r="R202" s="303"/>
      <c r="S202" s="303"/>
      <c r="T202" s="303"/>
      <c r="U202" s="303"/>
      <c r="V202" s="303"/>
      <c r="W202" s="303"/>
      <c r="X202" s="303"/>
      <c r="Y202" s="304"/>
      <c r="Z202" s="305" t="s">
        <v>53</v>
      </c>
      <c r="AA202" s="306"/>
      <c r="AB202" s="306"/>
      <c r="AC202" s="306"/>
      <c r="AD202" s="307"/>
      <c r="AE202" s="305" t="s">
        <v>351</v>
      </c>
      <c r="AF202" s="306"/>
      <c r="AG202" s="306"/>
      <c r="AH202" s="306"/>
      <c r="AI202" s="306"/>
      <c r="AJ202" s="306"/>
      <c r="AK202" s="306"/>
      <c r="AL202" s="306"/>
      <c r="AM202" s="306"/>
      <c r="AN202" s="307"/>
      <c r="AO202" s="344">
        <v>1.1619999999999999</v>
      </c>
      <c r="AP202" s="344"/>
      <c r="AQ202" s="344"/>
      <c r="AR202" s="344"/>
      <c r="AS202" s="120"/>
      <c r="AT202" s="121">
        <f>AO202</f>
        <v>1.1619999999999999</v>
      </c>
      <c r="AU202" s="122">
        <v>1.1619999999999999</v>
      </c>
      <c r="AV202" s="122"/>
      <c r="AW202" s="94">
        <f>AU202</f>
        <v>1.1619999999999999</v>
      </c>
      <c r="AX202" s="94">
        <f t="shared" si="18"/>
        <v>0</v>
      </c>
      <c r="AY202" s="94">
        <f t="shared" si="19"/>
        <v>0</v>
      </c>
      <c r="AZ202" s="94">
        <f t="shared" si="19"/>
        <v>0</v>
      </c>
    </row>
    <row r="203" spans="1:52" ht="18.75" customHeight="1">
      <c r="A203" s="295" t="s">
        <v>299</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c r="AY203" s="296"/>
      <c r="AZ203" s="297"/>
    </row>
    <row r="204" spans="1:52" ht="76.5" customHeight="1">
      <c r="A204" s="288" t="s">
        <v>267</v>
      </c>
      <c r="B204" s="289"/>
      <c r="C204" s="289"/>
      <c r="D204" s="289"/>
      <c r="E204" s="289"/>
      <c r="F204" s="290"/>
      <c r="G204" s="328" t="s">
        <v>352</v>
      </c>
      <c r="H204" s="329"/>
      <c r="I204" s="329"/>
      <c r="J204" s="329"/>
      <c r="K204" s="329"/>
      <c r="L204" s="329"/>
      <c r="M204" s="329"/>
      <c r="N204" s="329"/>
      <c r="O204" s="329"/>
      <c r="P204" s="329"/>
      <c r="Q204" s="329"/>
      <c r="R204" s="329"/>
      <c r="S204" s="329"/>
      <c r="T204" s="329"/>
      <c r="U204" s="329"/>
      <c r="V204" s="329"/>
      <c r="W204" s="329"/>
      <c r="X204" s="329"/>
      <c r="Y204" s="329"/>
      <c r="Z204" s="204"/>
      <c r="AA204" s="204"/>
      <c r="AB204" s="204"/>
      <c r="AC204" s="204"/>
      <c r="AD204" s="204"/>
      <c r="AE204" s="206"/>
      <c r="AF204" s="206"/>
      <c r="AG204" s="206"/>
      <c r="AH204" s="206"/>
      <c r="AI204" s="206"/>
      <c r="AJ204" s="206"/>
      <c r="AK204" s="206"/>
      <c r="AL204" s="206"/>
      <c r="AM204" s="206"/>
      <c r="AN204" s="218"/>
      <c r="AO204" s="318"/>
      <c r="AP204" s="318"/>
      <c r="AQ204" s="318"/>
      <c r="AR204" s="318"/>
      <c r="AS204" s="131"/>
      <c r="AT204" s="70"/>
      <c r="AU204" s="58"/>
      <c r="AV204" s="58"/>
      <c r="AW204" s="55"/>
      <c r="AX204" s="55"/>
      <c r="AY204" s="55"/>
      <c r="AZ204" s="55"/>
    </row>
    <row r="205" spans="1:52" ht="16.5" customHeight="1">
      <c r="A205" s="288" t="s">
        <v>268</v>
      </c>
      <c r="B205" s="289"/>
      <c r="C205" s="289"/>
      <c r="D205" s="289"/>
      <c r="E205" s="289"/>
      <c r="F205" s="290"/>
      <c r="G205" s="291" t="s">
        <v>47</v>
      </c>
      <c r="H205" s="292"/>
      <c r="I205" s="292"/>
      <c r="J205" s="292"/>
      <c r="K205" s="292"/>
      <c r="L205" s="292"/>
      <c r="M205" s="292"/>
      <c r="N205" s="292"/>
      <c r="O205" s="292"/>
      <c r="P205" s="292"/>
      <c r="Q205" s="292"/>
      <c r="R205" s="292"/>
      <c r="S205" s="292"/>
      <c r="T205" s="292"/>
      <c r="U205" s="292"/>
      <c r="V205" s="292"/>
      <c r="W205" s="292"/>
      <c r="X205" s="292"/>
      <c r="Y205" s="293"/>
      <c r="Z205" s="229"/>
      <c r="AA205" s="230"/>
      <c r="AB205" s="230"/>
      <c r="AC205" s="230"/>
      <c r="AD205" s="231"/>
      <c r="AE205" s="229"/>
      <c r="AF205" s="230"/>
      <c r="AG205" s="230"/>
      <c r="AH205" s="230"/>
      <c r="AI205" s="230"/>
      <c r="AJ205" s="230"/>
      <c r="AK205" s="230"/>
      <c r="AL205" s="230"/>
      <c r="AM205" s="230"/>
      <c r="AN205" s="231"/>
      <c r="AO205" s="294"/>
      <c r="AP205" s="294"/>
      <c r="AQ205" s="294"/>
      <c r="AR205" s="294"/>
      <c r="AS205" s="33"/>
      <c r="AT205" s="89"/>
      <c r="AU205" s="68"/>
      <c r="AV205" s="68"/>
      <c r="AW205" s="68"/>
      <c r="AX205" s="68"/>
      <c r="AY205" s="68"/>
      <c r="AZ205" s="68"/>
    </row>
    <row r="206" spans="1:52" ht="15.75">
      <c r="A206" s="299" t="s">
        <v>269</v>
      </c>
      <c r="B206" s="300"/>
      <c r="C206" s="300"/>
      <c r="D206" s="300"/>
      <c r="E206" s="300"/>
      <c r="F206" s="301"/>
      <c r="G206" s="302" t="s">
        <v>154</v>
      </c>
      <c r="H206" s="303"/>
      <c r="I206" s="303"/>
      <c r="J206" s="303"/>
      <c r="K206" s="303"/>
      <c r="L206" s="303"/>
      <c r="M206" s="303"/>
      <c r="N206" s="303"/>
      <c r="O206" s="303"/>
      <c r="P206" s="303"/>
      <c r="Q206" s="303"/>
      <c r="R206" s="303"/>
      <c r="S206" s="303"/>
      <c r="T206" s="303"/>
      <c r="U206" s="303"/>
      <c r="V206" s="303"/>
      <c r="W206" s="303"/>
      <c r="X206" s="303"/>
      <c r="Y206" s="304"/>
      <c r="Z206" s="305" t="s">
        <v>73</v>
      </c>
      <c r="AA206" s="306"/>
      <c r="AB206" s="306"/>
      <c r="AC206" s="306"/>
      <c r="AD206" s="307"/>
      <c r="AE206" s="305" t="s">
        <v>353</v>
      </c>
      <c r="AF206" s="306"/>
      <c r="AG206" s="306"/>
      <c r="AH206" s="306"/>
      <c r="AI206" s="306"/>
      <c r="AJ206" s="306"/>
      <c r="AK206" s="306"/>
      <c r="AL206" s="306"/>
      <c r="AM206" s="306"/>
      <c r="AN206" s="307"/>
      <c r="AO206" s="311">
        <v>85</v>
      </c>
      <c r="AP206" s="311"/>
      <c r="AQ206" s="311"/>
      <c r="AR206" s="311"/>
      <c r="AS206" s="33"/>
      <c r="AT206" s="89">
        <f t="shared" si="16"/>
        <v>85</v>
      </c>
      <c r="AU206" s="49">
        <v>85</v>
      </c>
      <c r="AV206" s="49"/>
      <c r="AW206" s="68">
        <f t="shared" si="17"/>
        <v>85</v>
      </c>
      <c r="AX206" s="68">
        <f t="shared" si="18"/>
        <v>0</v>
      </c>
      <c r="AY206" s="68">
        <f t="shared" si="19"/>
        <v>0</v>
      </c>
      <c r="AZ206" s="68">
        <f t="shared" si="19"/>
        <v>0</v>
      </c>
    </row>
    <row r="207" spans="1:52" ht="15.75">
      <c r="A207" s="299" t="s">
        <v>270</v>
      </c>
      <c r="B207" s="300"/>
      <c r="C207" s="300"/>
      <c r="D207" s="300"/>
      <c r="E207" s="300"/>
      <c r="F207" s="301"/>
      <c r="G207" s="302" t="s">
        <v>155</v>
      </c>
      <c r="H207" s="303"/>
      <c r="I207" s="303"/>
      <c r="J207" s="303"/>
      <c r="K207" s="303"/>
      <c r="L207" s="303"/>
      <c r="M207" s="303"/>
      <c r="N207" s="303"/>
      <c r="O207" s="303"/>
      <c r="P207" s="303"/>
      <c r="Q207" s="303"/>
      <c r="R207" s="303"/>
      <c r="S207" s="303"/>
      <c r="T207" s="303"/>
      <c r="U207" s="303"/>
      <c r="V207" s="303"/>
      <c r="W207" s="303"/>
      <c r="X207" s="303"/>
      <c r="Y207" s="304"/>
      <c r="Z207" s="305" t="s">
        <v>73</v>
      </c>
      <c r="AA207" s="306"/>
      <c r="AB207" s="306"/>
      <c r="AC207" s="306"/>
      <c r="AD207" s="307"/>
      <c r="AE207" s="305" t="s">
        <v>353</v>
      </c>
      <c r="AF207" s="306"/>
      <c r="AG207" s="306"/>
      <c r="AH207" s="306"/>
      <c r="AI207" s="306"/>
      <c r="AJ207" s="306"/>
      <c r="AK207" s="306"/>
      <c r="AL207" s="306"/>
      <c r="AM207" s="306"/>
      <c r="AN207" s="307"/>
      <c r="AO207" s="311">
        <v>14</v>
      </c>
      <c r="AP207" s="311"/>
      <c r="AQ207" s="311"/>
      <c r="AR207" s="311"/>
      <c r="AS207" s="129"/>
      <c r="AT207" s="89">
        <f t="shared" si="16"/>
        <v>14</v>
      </c>
      <c r="AU207" s="49">
        <v>14</v>
      </c>
      <c r="AV207" s="49"/>
      <c r="AW207" s="68">
        <f t="shared" si="17"/>
        <v>14</v>
      </c>
      <c r="AX207" s="68">
        <f t="shared" si="18"/>
        <v>0</v>
      </c>
      <c r="AY207" s="68">
        <f t="shared" si="19"/>
        <v>0</v>
      </c>
      <c r="AZ207" s="68">
        <f t="shared" si="19"/>
        <v>0</v>
      </c>
    </row>
    <row r="208" spans="1:52" ht="36.75" customHeight="1">
      <c r="A208" s="299" t="s">
        <v>271</v>
      </c>
      <c r="B208" s="300"/>
      <c r="C208" s="300"/>
      <c r="D208" s="300"/>
      <c r="E208" s="300"/>
      <c r="F208" s="301"/>
      <c r="G208" s="302" t="s">
        <v>156</v>
      </c>
      <c r="H208" s="303"/>
      <c r="I208" s="303"/>
      <c r="J208" s="303"/>
      <c r="K208" s="303"/>
      <c r="L208" s="303"/>
      <c r="M208" s="303"/>
      <c r="N208" s="303"/>
      <c r="O208" s="303"/>
      <c r="P208" s="303"/>
      <c r="Q208" s="303"/>
      <c r="R208" s="303"/>
      <c r="S208" s="303"/>
      <c r="T208" s="303"/>
      <c r="U208" s="303"/>
      <c r="V208" s="303"/>
      <c r="W208" s="303"/>
      <c r="X208" s="303"/>
      <c r="Y208" s="304"/>
      <c r="Z208" s="305" t="s">
        <v>73</v>
      </c>
      <c r="AA208" s="306"/>
      <c r="AB208" s="306"/>
      <c r="AC208" s="306"/>
      <c r="AD208" s="307"/>
      <c r="AE208" s="323" t="s">
        <v>354</v>
      </c>
      <c r="AF208" s="324"/>
      <c r="AG208" s="324"/>
      <c r="AH208" s="324"/>
      <c r="AI208" s="324"/>
      <c r="AJ208" s="324"/>
      <c r="AK208" s="324"/>
      <c r="AL208" s="324"/>
      <c r="AM208" s="324"/>
      <c r="AN208" s="325"/>
      <c r="AO208" s="311">
        <v>559.20000000000005</v>
      </c>
      <c r="AP208" s="311"/>
      <c r="AQ208" s="311"/>
      <c r="AR208" s="311"/>
      <c r="AS208" s="129"/>
      <c r="AT208" s="89">
        <f>AO208</f>
        <v>559.20000000000005</v>
      </c>
      <c r="AU208" s="49">
        <v>559.20000000000005</v>
      </c>
      <c r="AV208" s="49"/>
      <c r="AW208" s="68">
        <f t="shared" si="17"/>
        <v>559.20000000000005</v>
      </c>
      <c r="AX208" s="68">
        <f t="shared" si="18"/>
        <v>0</v>
      </c>
      <c r="AY208" s="68">
        <f t="shared" si="19"/>
        <v>0</v>
      </c>
      <c r="AZ208" s="68">
        <f t="shared" si="19"/>
        <v>0</v>
      </c>
    </row>
    <row r="209" spans="1:52" ht="43.5" customHeight="1">
      <c r="A209" s="299" t="s">
        <v>272</v>
      </c>
      <c r="B209" s="300"/>
      <c r="C209" s="300"/>
      <c r="D209" s="300"/>
      <c r="E209" s="300"/>
      <c r="F209" s="301"/>
      <c r="G209" s="302" t="s">
        <v>157</v>
      </c>
      <c r="H209" s="303"/>
      <c r="I209" s="303"/>
      <c r="J209" s="303"/>
      <c r="K209" s="303"/>
      <c r="L209" s="303"/>
      <c r="M209" s="303"/>
      <c r="N209" s="303"/>
      <c r="O209" s="303"/>
      <c r="P209" s="303"/>
      <c r="Q209" s="303"/>
      <c r="R209" s="303"/>
      <c r="S209" s="303"/>
      <c r="T209" s="303"/>
      <c r="U209" s="303"/>
      <c r="V209" s="303"/>
      <c r="W209" s="303"/>
      <c r="X209" s="303"/>
      <c r="Y209" s="304"/>
      <c r="Z209" s="305" t="s">
        <v>73</v>
      </c>
      <c r="AA209" s="306"/>
      <c r="AB209" s="306"/>
      <c r="AC209" s="306"/>
      <c r="AD209" s="307"/>
      <c r="AE209" s="305" t="s">
        <v>355</v>
      </c>
      <c r="AF209" s="306"/>
      <c r="AG209" s="306"/>
      <c r="AH209" s="306"/>
      <c r="AI209" s="306"/>
      <c r="AJ209" s="306"/>
      <c r="AK209" s="306"/>
      <c r="AL209" s="306"/>
      <c r="AM209" s="306"/>
      <c r="AN209" s="307"/>
      <c r="AO209" s="311">
        <v>190</v>
      </c>
      <c r="AP209" s="311"/>
      <c r="AQ209" s="311"/>
      <c r="AR209" s="311"/>
      <c r="AS209" s="129">
        <v>110</v>
      </c>
      <c r="AT209" s="89">
        <f t="shared" si="16"/>
        <v>300</v>
      </c>
      <c r="AU209" s="49">
        <f>190-14.94913</f>
        <v>175.05087</v>
      </c>
      <c r="AV209" s="49">
        <v>110</v>
      </c>
      <c r="AW209" s="68">
        <f t="shared" si="17"/>
        <v>285.05087000000003</v>
      </c>
      <c r="AX209" s="68">
        <f>AU209-AO209</f>
        <v>-14.949129999999997</v>
      </c>
      <c r="AY209" s="68">
        <f t="shared" si="19"/>
        <v>0</v>
      </c>
      <c r="AZ209" s="68">
        <f>AW209-AT209</f>
        <v>-14.949129999999968</v>
      </c>
    </row>
    <row r="210" spans="1:52" ht="33.75" customHeight="1">
      <c r="A210" s="299" t="s">
        <v>273</v>
      </c>
      <c r="B210" s="300"/>
      <c r="C210" s="300"/>
      <c r="D210" s="300"/>
      <c r="E210" s="300"/>
      <c r="F210" s="301"/>
      <c r="G210" s="302" t="s">
        <v>356</v>
      </c>
      <c r="H210" s="303"/>
      <c r="I210" s="303"/>
      <c r="J210" s="303"/>
      <c r="K210" s="303"/>
      <c r="L210" s="303"/>
      <c r="M210" s="303"/>
      <c r="N210" s="303"/>
      <c r="O210" s="303"/>
      <c r="P210" s="303"/>
      <c r="Q210" s="303"/>
      <c r="R210" s="303"/>
      <c r="S210" s="303"/>
      <c r="T210" s="303"/>
      <c r="U210" s="303"/>
      <c r="V210" s="303"/>
      <c r="W210" s="303"/>
      <c r="X210" s="303"/>
      <c r="Y210" s="304"/>
      <c r="Z210" s="305" t="s">
        <v>110</v>
      </c>
      <c r="AA210" s="306"/>
      <c r="AB210" s="306"/>
      <c r="AC210" s="306"/>
      <c r="AD210" s="307"/>
      <c r="AE210" s="305" t="s">
        <v>355</v>
      </c>
      <c r="AF210" s="306"/>
      <c r="AG210" s="306"/>
      <c r="AH210" s="306"/>
      <c r="AI210" s="306"/>
      <c r="AJ210" s="306"/>
      <c r="AK210" s="306"/>
      <c r="AL210" s="306"/>
      <c r="AM210" s="306"/>
      <c r="AN210" s="307"/>
      <c r="AO210" s="338">
        <v>45</v>
      </c>
      <c r="AP210" s="339"/>
      <c r="AQ210" s="339"/>
      <c r="AR210" s="340"/>
      <c r="AS210" s="129"/>
      <c r="AT210" s="89">
        <f t="shared" si="16"/>
        <v>45</v>
      </c>
      <c r="AU210" s="49">
        <v>45</v>
      </c>
      <c r="AV210" s="49"/>
      <c r="AW210" s="68">
        <f t="shared" si="17"/>
        <v>45</v>
      </c>
      <c r="AX210" s="68">
        <f t="shared" si="18"/>
        <v>0</v>
      </c>
      <c r="AY210" s="68">
        <f t="shared" si="19"/>
        <v>0</v>
      </c>
      <c r="AZ210" s="68">
        <f t="shared" si="19"/>
        <v>0</v>
      </c>
    </row>
    <row r="211" spans="1:52" ht="33.75" customHeight="1">
      <c r="A211" s="299" t="s">
        <v>357</v>
      </c>
      <c r="B211" s="300"/>
      <c r="C211" s="300"/>
      <c r="D211" s="300"/>
      <c r="E211" s="300"/>
      <c r="F211" s="301"/>
      <c r="G211" s="302" t="s">
        <v>358</v>
      </c>
      <c r="H211" s="303"/>
      <c r="I211" s="303"/>
      <c r="J211" s="303"/>
      <c r="K211" s="303"/>
      <c r="L211" s="303"/>
      <c r="M211" s="303"/>
      <c r="N211" s="303"/>
      <c r="O211" s="303"/>
      <c r="P211" s="303"/>
      <c r="Q211" s="303"/>
      <c r="R211" s="303"/>
      <c r="S211" s="303"/>
      <c r="T211" s="303"/>
      <c r="U211" s="303"/>
      <c r="V211" s="303"/>
      <c r="W211" s="303"/>
      <c r="X211" s="303"/>
      <c r="Y211" s="304"/>
      <c r="Z211" s="305" t="s">
        <v>110</v>
      </c>
      <c r="AA211" s="306"/>
      <c r="AB211" s="306"/>
      <c r="AC211" s="306"/>
      <c r="AD211" s="307"/>
      <c r="AE211" s="305" t="s">
        <v>355</v>
      </c>
      <c r="AF211" s="306"/>
      <c r="AG211" s="306"/>
      <c r="AH211" s="306"/>
      <c r="AI211" s="306"/>
      <c r="AJ211" s="306"/>
      <c r="AK211" s="306"/>
      <c r="AL211" s="306"/>
      <c r="AM211" s="306"/>
      <c r="AN211" s="307"/>
      <c r="AO211" s="338"/>
      <c r="AP211" s="339"/>
      <c r="AQ211" s="339"/>
      <c r="AR211" s="340"/>
      <c r="AS211" s="127">
        <v>35</v>
      </c>
      <c r="AT211" s="130">
        <f>AS211</f>
        <v>35</v>
      </c>
      <c r="AU211" s="49"/>
      <c r="AV211" s="49">
        <v>35</v>
      </c>
      <c r="AW211" s="68">
        <f>AV211</f>
        <v>35</v>
      </c>
      <c r="AX211" s="68"/>
      <c r="AY211" s="68"/>
      <c r="AZ211" s="68">
        <f t="shared" si="19"/>
        <v>0</v>
      </c>
    </row>
    <row r="212" spans="1:52" ht="23.25" customHeight="1">
      <c r="A212" s="295" t="s">
        <v>345</v>
      </c>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7"/>
    </row>
    <row r="213" spans="1:52" ht="18.75" customHeight="1">
      <c r="A213" s="288" t="s">
        <v>274</v>
      </c>
      <c r="B213" s="289"/>
      <c r="C213" s="289"/>
      <c r="D213" s="289"/>
      <c r="E213" s="289"/>
      <c r="F213" s="290"/>
      <c r="G213" s="291" t="s">
        <v>48</v>
      </c>
      <c r="H213" s="292"/>
      <c r="I213" s="292"/>
      <c r="J213" s="292"/>
      <c r="K213" s="292"/>
      <c r="L213" s="292"/>
      <c r="M213" s="292"/>
      <c r="N213" s="292"/>
      <c r="O213" s="292"/>
      <c r="P213" s="292"/>
      <c r="Q213" s="292"/>
      <c r="R213" s="292"/>
      <c r="S213" s="292"/>
      <c r="T213" s="292"/>
      <c r="U213" s="292"/>
      <c r="V213" s="292"/>
      <c r="W213" s="292"/>
      <c r="X213" s="292"/>
      <c r="Y213" s="293"/>
      <c r="Z213" s="291" t="s">
        <v>51</v>
      </c>
      <c r="AA213" s="292"/>
      <c r="AB213" s="292"/>
      <c r="AC213" s="292"/>
      <c r="AD213" s="293"/>
      <c r="AE213" s="291" t="s">
        <v>51</v>
      </c>
      <c r="AF213" s="292"/>
      <c r="AG213" s="292"/>
      <c r="AH213" s="292"/>
      <c r="AI213" s="292"/>
      <c r="AJ213" s="292"/>
      <c r="AK213" s="292"/>
      <c r="AL213" s="292"/>
      <c r="AM213" s="292"/>
      <c r="AN213" s="293"/>
      <c r="AO213" s="298"/>
      <c r="AP213" s="298"/>
      <c r="AQ213" s="298"/>
      <c r="AR213" s="298"/>
      <c r="AS213" s="33"/>
      <c r="AT213" s="70">
        <f t="shared" si="16"/>
        <v>0</v>
      </c>
      <c r="AU213" s="62"/>
      <c r="AV213" s="62"/>
      <c r="AW213" s="55">
        <f t="shared" si="17"/>
        <v>0</v>
      </c>
      <c r="AX213" s="55">
        <f t="shared" si="18"/>
        <v>0</v>
      </c>
      <c r="AY213" s="55">
        <f t="shared" si="19"/>
        <v>0</v>
      </c>
      <c r="AZ213" s="55">
        <f t="shared" si="19"/>
        <v>0</v>
      </c>
    </row>
    <row r="214" spans="1:52" ht="15.75">
      <c r="A214" s="299" t="s">
        <v>275</v>
      </c>
      <c r="B214" s="300"/>
      <c r="C214" s="300"/>
      <c r="D214" s="300"/>
      <c r="E214" s="300"/>
      <c r="F214" s="301"/>
      <c r="G214" s="302" t="s">
        <v>158</v>
      </c>
      <c r="H214" s="303"/>
      <c r="I214" s="303"/>
      <c r="J214" s="303"/>
      <c r="K214" s="303"/>
      <c r="L214" s="303"/>
      <c r="M214" s="303"/>
      <c r="N214" s="303"/>
      <c r="O214" s="303"/>
      <c r="P214" s="303"/>
      <c r="Q214" s="303"/>
      <c r="R214" s="303"/>
      <c r="S214" s="303"/>
      <c r="T214" s="303"/>
      <c r="U214" s="303"/>
      <c r="V214" s="303"/>
      <c r="W214" s="303"/>
      <c r="X214" s="303"/>
      <c r="Y214" s="304"/>
      <c r="Z214" s="305" t="s">
        <v>49</v>
      </c>
      <c r="AA214" s="306"/>
      <c r="AB214" s="306"/>
      <c r="AC214" s="306"/>
      <c r="AD214" s="307"/>
      <c r="AE214" s="305" t="s">
        <v>111</v>
      </c>
      <c r="AF214" s="306"/>
      <c r="AG214" s="306"/>
      <c r="AH214" s="306"/>
      <c r="AI214" s="306"/>
      <c r="AJ214" s="306"/>
      <c r="AK214" s="306"/>
      <c r="AL214" s="306"/>
      <c r="AM214" s="306"/>
      <c r="AN214" s="307"/>
      <c r="AO214" s="337">
        <v>25</v>
      </c>
      <c r="AP214" s="337"/>
      <c r="AQ214" s="337"/>
      <c r="AR214" s="337"/>
      <c r="AS214" s="92"/>
      <c r="AT214" s="102">
        <f t="shared" si="16"/>
        <v>25</v>
      </c>
      <c r="AU214" s="65">
        <v>25</v>
      </c>
      <c r="AV214" s="96"/>
      <c r="AW214" s="103">
        <f t="shared" si="17"/>
        <v>25</v>
      </c>
      <c r="AX214" s="97">
        <f t="shared" si="18"/>
        <v>0</v>
      </c>
      <c r="AY214" s="97">
        <f t="shared" si="19"/>
        <v>0</v>
      </c>
      <c r="AZ214" s="97">
        <f t="shared" si="19"/>
        <v>0</v>
      </c>
    </row>
    <row r="215" spans="1:52" ht="30" customHeight="1">
      <c r="A215" s="299" t="s">
        <v>276</v>
      </c>
      <c r="B215" s="300"/>
      <c r="C215" s="300"/>
      <c r="D215" s="300"/>
      <c r="E215" s="300"/>
      <c r="F215" s="301"/>
      <c r="G215" s="302" t="s">
        <v>159</v>
      </c>
      <c r="H215" s="303"/>
      <c r="I215" s="303"/>
      <c r="J215" s="303"/>
      <c r="K215" s="303"/>
      <c r="L215" s="303"/>
      <c r="M215" s="303"/>
      <c r="N215" s="303"/>
      <c r="O215" s="303"/>
      <c r="P215" s="303"/>
      <c r="Q215" s="303"/>
      <c r="R215" s="303"/>
      <c r="S215" s="303"/>
      <c r="T215" s="303"/>
      <c r="U215" s="303"/>
      <c r="V215" s="303"/>
      <c r="W215" s="303"/>
      <c r="X215" s="303"/>
      <c r="Y215" s="304"/>
      <c r="Z215" s="305" t="s">
        <v>49</v>
      </c>
      <c r="AA215" s="306"/>
      <c r="AB215" s="306"/>
      <c r="AC215" s="306"/>
      <c r="AD215" s="307"/>
      <c r="AE215" s="305" t="s">
        <v>89</v>
      </c>
      <c r="AF215" s="306"/>
      <c r="AG215" s="306"/>
      <c r="AH215" s="306"/>
      <c r="AI215" s="306"/>
      <c r="AJ215" s="306"/>
      <c r="AK215" s="306"/>
      <c r="AL215" s="306"/>
      <c r="AM215" s="306"/>
      <c r="AN215" s="307"/>
      <c r="AO215" s="312">
        <v>5</v>
      </c>
      <c r="AP215" s="312"/>
      <c r="AQ215" s="312"/>
      <c r="AR215" s="312"/>
      <c r="AS215" s="92"/>
      <c r="AT215" s="95">
        <f t="shared" si="16"/>
        <v>5</v>
      </c>
      <c r="AU215" s="96">
        <v>5</v>
      </c>
      <c r="AV215" s="96"/>
      <c r="AW215" s="97">
        <f t="shared" si="17"/>
        <v>5</v>
      </c>
      <c r="AX215" s="97">
        <f t="shared" si="18"/>
        <v>0</v>
      </c>
      <c r="AY215" s="97">
        <f t="shared" si="19"/>
        <v>0</v>
      </c>
      <c r="AZ215" s="97">
        <f t="shared" si="19"/>
        <v>0</v>
      </c>
    </row>
    <row r="216" spans="1:52" ht="34.5" customHeight="1">
      <c r="A216" s="299" t="s">
        <v>277</v>
      </c>
      <c r="B216" s="300"/>
      <c r="C216" s="300"/>
      <c r="D216" s="300"/>
      <c r="E216" s="300"/>
      <c r="F216" s="301"/>
      <c r="G216" s="302" t="s">
        <v>160</v>
      </c>
      <c r="H216" s="303"/>
      <c r="I216" s="303"/>
      <c r="J216" s="303"/>
      <c r="K216" s="303"/>
      <c r="L216" s="303"/>
      <c r="M216" s="303"/>
      <c r="N216" s="303"/>
      <c r="O216" s="303"/>
      <c r="P216" s="303"/>
      <c r="Q216" s="303"/>
      <c r="R216" s="303"/>
      <c r="S216" s="303"/>
      <c r="T216" s="303"/>
      <c r="U216" s="303"/>
      <c r="V216" s="303"/>
      <c r="W216" s="303"/>
      <c r="X216" s="303"/>
      <c r="Y216" s="304"/>
      <c r="Z216" s="305" t="s">
        <v>49</v>
      </c>
      <c r="AA216" s="306"/>
      <c r="AB216" s="306"/>
      <c r="AC216" s="306"/>
      <c r="AD216" s="307"/>
      <c r="AE216" s="305" t="s">
        <v>89</v>
      </c>
      <c r="AF216" s="306"/>
      <c r="AG216" s="306"/>
      <c r="AH216" s="306"/>
      <c r="AI216" s="306"/>
      <c r="AJ216" s="306"/>
      <c r="AK216" s="306"/>
      <c r="AL216" s="306"/>
      <c r="AM216" s="306"/>
      <c r="AN216" s="307"/>
      <c r="AO216" s="337">
        <v>180</v>
      </c>
      <c r="AP216" s="337"/>
      <c r="AQ216" s="337"/>
      <c r="AR216" s="337"/>
      <c r="AS216" s="92"/>
      <c r="AT216" s="102">
        <f t="shared" si="16"/>
        <v>180</v>
      </c>
      <c r="AU216" s="65">
        <v>180</v>
      </c>
      <c r="AV216" s="96"/>
      <c r="AW216" s="103">
        <f t="shared" si="17"/>
        <v>180</v>
      </c>
      <c r="AX216" s="97">
        <f t="shared" si="18"/>
        <v>0</v>
      </c>
      <c r="AY216" s="97">
        <f t="shared" si="19"/>
        <v>0</v>
      </c>
      <c r="AZ216" s="97">
        <f t="shared" si="19"/>
        <v>0</v>
      </c>
    </row>
    <row r="217" spans="1:52" ht="15.75">
      <c r="A217" s="299" t="s">
        <v>278</v>
      </c>
      <c r="B217" s="300"/>
      <c r="C217" s="300"/>
      <c r="D217" s="300"/>
      <c r="E217" s="300"/>
      <c r="F217" s="301"/>
      <c r="G217" s="302" t="s">
        <v>161</v>
      </c>
      <c r="H217" s="303"/>
      <c r="I217" s="303"/>
      <c r="J217" s="303"/>
      <c r="K217" s="303"/>
      <c r="L217" s="303"/>
      <c r="M217" s="303"/>
      <c r="N217" s="303"/>
      <c r="O217" s="303"/>
      <c r="P217" s="303"/>
      <c r="Q217" s="303"/>
      <c r="R217" s="303"/>
      <c r="S217" s="303"/>
      <c r="T217" s="303"/>
      <c r="U217" s="303"/>
      <c r="V217" s="303"/>
      <c r="W217" s="303"/>
      <c r="X217" s="303"/>
      <c r="Y217" s="304"/>
      <c r="Z217" s="305" t="s">
        <v>49</v>
      </c>
      <c r="AA217" s="306"/>
      <c r="AB217" s="306"/>
      <c r="AC217" s="306"/>
      <c r="AD217" s="307"/>
      <c r="AE217" s="305" t="s">
        <v>76</v>
      </c>
      <c r="AF217" s="306"/>
      <c r="AG217" s="306"/>
      <c r="AH217" s="306"/>
      <c r="AI217" s="306"/>
      <c r="AJ217" s="306"/>
      <c r="AK217" s="306"/>
      <c r="AL217" s="306"/>
      <c r="AM217" s="306"/>
      <c r="AN217" s="307"/>
      <c r="AO217" s="312">
        <v>1</v>
      </c>
      <c r="AP217" s="312"/>
      <c r="AQ217" s="312"/>
      <c r="AR217" s="312"/>
      <c r="AS217" s="92"/>
      <c r="AT217" s="95">
        <f t="shared" si="16"/>
        <v>1</v>
      </c>
      <c r="AU217" s="96">
        <v>1</v>
      </c>
      <c r="AV217" s="96"/>
      <c r="AW217" s="97">
        <f t="shared" si="17"/>
        <v>1</v>
      </c>
      <c r="AX217" s="97">
        <f t="shared" si="18"/>
        <v>0</v>
      </c>
      <c r="AY217" s="97">
        <f t="shared" si="19"/>
        <v>0</v>
      </c>
      <c r="AZ217" s="97">
        <f t="shared" si="19"/>
        <v>0</v>
      </c>
    </row>
    <row r="218" spans="1:52" ht="15.75">
      <c r="A218" s="299" t="s">
        <v>359</v>
      </c>
      <c r="B218" s="300"/>
      <c r="C218" s="300"/>
      <c r="D218" s="300"/>
      <c r="E218" s="300"/>
      <c r="F218" s="301"/>
      <c r="G218" s="302" t="s">
        <v>363</v>
      </c>
      <c r="H218" s="303"/>
      <c r="I218" s="303"/>
      <c r="J218" s="303"/>
      <c r="K218" s="303"/>
      <c r="L218" s="303"/>
      <c r="M218" s="303"/>
      <c r="N218" s="303"/>
      <c r="O218" s="303"/>
      <c r="P218" s="303"/>
      <c r="Q218" s="303"/>
      <c r="R218" s="303"/>
      <c r="S218" s="303"/>
      <c r="T218" s="303"/>
      <c r="U218" s="303"/>
      <c r="V218" s="303"/>
      <c r="W218" s="303"/>
      <c r="X218" s="303"/>
      <c r="Y218" s="304"/>
      <c r="Z218" s="305" t="s">
        <v>49</v>
      </c>
      <c r="AA218" s="306"/>
      <c r="AB218" s="306"/>
      <c r="AC218" s="306"/>
      <c r="AD218" s="307"/>
      <c r="AE218" s="305" t="s">
        <v>89</v>
      </c>
      <c r="AF218" s="306"/>
      <c r="AG218" s="306"/>
      <c r="AH218" s="306"/>
      <c r="AI218" s="306"/>
      <c r="AJ218" s="306"/>
      <c r="AK218" s="306"/>
      <c r="AL218" s="306"/>
      <c r="AM218" s="306"/>
      <c r="AN218" s="307"/>
      <c r="AO218" s="312">
        <v>1</v>
      </c>
      <c r="AP218" s="312"/>
      <c r="AQ218" s="312"/>
      <c r="AR218" s="312"/>
      <c r="AS218" s="143"/>
      <c r="AT218" s="123">
        <f>AO218</f>
        <v>1</v>
      </c>
      <c r="AU218" s="96">
        <v>1</v>
      </c>
      <c r="AV218" s="96"/>
      <c r="AW218" s="97">
        <f>AU218</f>
        <v>1</v>
      </c>
      <c r="AX218" s="97">
        <v>0</v>
      </c>
      <c r="AY218" s="97"/>
      <c r="AZ218" s="97">
        <v>0</v>
      </c>
    </row>
    <row r="219" spans="1:52" ht="15.75">
      <c r="A219" s="299" t="s">
        <v>360</v>
      </c>
      <c r="B219" s="300"/>
      <c r="C219" s="300"/>
      <c r="D219" s="300"/>
      <c r="E219" s="300"/>
      <c r="F219" s="301"/>
      <c r="G219" s="302" t="s">
        <v>364</v>
      </c>
      <c r="H219" s="303"/>
      <c r="I219" s="303"/>
      <c r="J219" s="303"/>
      <c r="K219" s="303"/>
      <c r="L219" s="303"/>
      <c r="M219" s="303"/>
      <c r="N219" s="303"/>
      <c r="O219" s="303"/>
      <c r="P219" s="303"/>
      <c r="Q219" s="303"/>
      <c r="R219" s="303"/>
      <c r="S219" s="303"/>
      <c r="T219" s="303"/>
      <c r="U219" s="303"/>
      <c r="V219" s="303"/>
      <c r="W219" s="303"/>
      <c r="X219" s="303"/>
      <c r="Y219" s="304"/>
      <c r="Z219" s="305" t="s">
        <v>49</v>
      </c>
      <c r="AA219" s="306"/>
      <c r="AB219" s="306"/>
      <c r="AC219" s="306"/>
      <c r="AD219" s="307"/>
      <c r="AE219" s="305" t="s">
        <v>89</v>
      </c>
      <c r="AF219" s="306"/>
      <c r="AG219" s="306"/>
      <c r="AH219" s="306"/>
      <c r="AI219" s="306"/>
      <c r="AJ219" s="306"/>
      <c r="AK219" s="306"/>
      <c r="AL219" s="306"/>
      <c r="AM219" s="306"/>
      <c r="AN219" s="307"/>
      <c r="AO219" s="312"/>
      <c r="AP219" s="312"/>
      <c r="AQ219" s="312"/>
      <c r="AR219" s="312"/>
      <c r="AS219" s="143">
        <v>2</v>
      </c>
      <c r="AT219" s="123"/>
      <c r="AU219" s="96"/>
      <c r="AV219" s="96">
        <v>2</v>
      </c>
      <c r="AW219" s="97"/>
      <c r="AX219" s="97">
        <v>0</v>
      </c>
      <c r="AY219" s="97">
        <v>0</v>
      </c>
      <c r="AZ219" s="97">
        <v>0</v>
      </c>
    </row>
    <row r="220" spans="1:52" ht="23.25" customHeight="1">
      <c r="A220" s="295" t="s">
        <v>299</v>
      </c>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c r="AY220" s="296"/>
      <c r="AZ220" s="297"/>
    </row>
    <row r="221" spans="1:52" ht="18" customHeight="1">
      <c r="A221" s="288" t="s">
        <v>279</v>
      </c>
      <c r="B221" s="289"/>
      <c r="C221" s="289"/>
      <c r="D221" s="289"/>
      <c r="E221" s="289"/>
      <c r="F221" s="290"/>
      <c r="G221" s="291" t="s">
        <v>50</v>
      </c>
      <c r="H221" s="292"/>
      <c r="I221" s="292"/>
      <c r="J221" s="292"/>
      <c r="K221" s="292"/>
      <c r="L221" s="292"/>
      <c r="M221" s="292"/>
      <c r="N221" s="292"/>
      <c r="O221" s="292"/>
      <c r="P221" s="292"/>
      <c r="Q221" s="292"/>
      <c r="R221" s="292"/>
      <c r="S221" s="292"/>
      <c r="T221" s="292"/>
      <c r="U221" s="292"/>
      <c r="V221" s="292"/>
      <c r="W221" s="292"/>
      <c r="X221" s="292"/>
      <c r="Y221" s="293"/>
      <c r="Z221" s="291" t="s">
        <v>51</v>
      </c>
      <c r="AA221" s="292"/>
      <c r="AB221" s="292"/>
      <c r="AC221" s="292"/>
      <c r="AD221" s="293"/>
      <c r="AE221" s="291" t="s">
        <v>51</v>
      </c>
      <c r="AF221" s="292"/>
      <c r="AG221" s="292"/>
      <c r="AH221" s="292"/>
      <c r="AI221" s="292"/>
      <c r="AJ221" s="292"/>
      <c r="AK221" s="292"/>
      <c r="AL221" s="292"/>
      <c r="AM221" s="292"/>
      <c r="AN221" s="293"/>
      <c r="AO221" s="311"/>
      <c r="AP221" s="311"/>
      <c r="AQ221" s="311"/>
      <c r="AR221" s="311"/>
      <c r="AS221" s="33"/>
      <c r="AT221" s="89">
        <f t="shared" si="16"/>
        <v>0</v>
      </c>
      <c r="AU221" s="49"/>
      <c r="AV221" s="49"/>
      <c r="AW221" s="68">
        <f t="shared" si="17"/>
        <v>0</v>
      </c>
      <c r="AX221" s="68">
        <f t="shared" si="18"/>
        <v>0</v>
      </c>
      <c r="AY221" s="68">
        <f t="shared" si="19"/>
        <v>0</v>
      </c>
      <c r="AZ221" s="68">
        <f t="shared" si="19"/>
        <v>0</v>
      </c>
    </row>
    <row r="222" spans="1:52" ht="34.5" customHeight="1">
      <c r="A222" s="299" t="s">
        <v>280</v>
      </c>
      <c r="B222" s="300"/>
      <c r="C222" s="300"/>
      <c r="D222" s="300"/>
      <c r="E222" s="300"/>
      <c r="F222" s="301"/>
      <c r="G222" s="302" t="s">
        <v>162</v>
      </c>
      <c r="H222" s="303"/>
      <c r="I222" s="303"/>
      <c r="J222" s="303"/>
      <c r="K222" s="303"/>
      <c r="L222" s="303"/>
      <c r="M222" s="303"/>
      <c r="N222" s="303"/>
      <c r="O222" s="303"/>
      <c r="P222" s="303"/>
      <c r="Q222" s="303"/>
      <c r="R222" s="303"/>
      <c r="S222" s="303"/>
      <c r="T222" s="303"/>
      <c r="U222" s="303"/>
      <c r="V222" s="303"/>
      <c r="W222" s="303"/>
      <c r="X222" s="303"/>
      <c r="Y222" s="304"/>
      <c r="Z222" s="305" t="s">
        <v>57</v>
      </c>
      <c r="AA222" s="306"/>
      <c r="AB222" s="306"/>
      <c r="AC222" s="306"/>
      <c r="AD222" s="307"/>
      <c r="AE222" s="305" t="s">
        <v>163</v>
      </c>
      <c r="AF222" s="306"/>
      <c r="AG222" s="306"/>
      <c r="AH222" s="306"/>
      <c r="AI222" s="306"/>
      <c r="AJ222" s="306"/>
      <c r="AK222" s="306"/>
      <c r="AL222" s="306"/>
      <c r="AM222" s="306"/>
      <c r="AN222" s="307"/>
      <c r="AO222" s="311">
        <v>3.4</v>
      </c>
      <c r="AP222" s="311"/>
      <c r="AQ222" s="311"/>
      <c r="AR222" s="311"/>
      <c r="AS222" s="129"/>
      <c r="AT222" s="89">
        <f t="shared" si="16"/>
        <v>3.4</v>
      </c>
      <c r="AU222" s="49">
        <v>3.4</v>
      </c>
      <c r="AV222" s="49"/>
      <c r="AW222" s="68">
        <f t="shared" si="17"/>
        <v>3.4</v>
      </c>
      <c r="AX222" s="68">
        <f t="shared" si="18"/>
        <v>0</v>
      </c>
      <c r="AY222" s="68">
        <f t="shared" si="19"/>
        <v>0</v>
      </c>
      <c r="AZ222" s="68">
        <f t="shared" si="19"/>
        <v>0</v>
      </c>
    </row>
    <row r="223" spans="1:52" ht="40.5" customHeight="1">
      <c r="A223" s="299" t="s">
        <v>281</v>
      </c>
      <c r="B223" s="300"/>
      <c r="C223" s="300"/>
      <c r="D223" s="300"/>
      <c r="E223" s="300"/>
      <c r="F223" s="301"/>
      <c r="G223" s="302" t="s">
        <v>164</v>
      </c>
      <c r="H223" s="303"/>
      <c r="I223" s="303"/>
      <c r="J223" s="303"/>
      <c r="K223" s="303"/>
      <c r="L223" s="303"/>
      <c r="M223" s="303"/>
      <c r="N223" s="303"/>
      <c r="O223" s="303"/>
      <c r="P223" s="303"/>
      <c r="Q223" s="303"/>
      <c r="R223" s="303"/>
      <c r="S223" s="303"/>
      <c r="T223" s="303"/>
      <c r="U223" s="303"/>
      <c r="V223" s="303"/>
      <c r="W223" s="303"/>
      <c r="X223" s="303"/>
      <c r="Y223" s="304"/>
      <c r="Z223" s="305" t="s">
        <v>57</v>
      </c>
      <c r="AA223" s="306"/>
      <c r="AB223" s="306"/>
      <c r="AC223" s="306"/>
      <c r="AD223" s="307"/>
      <c r="AE223" s="305" t="s">
        <v>165</v>
      </c>
      <c r="AF223" s="306"/>
      <c r="AG223" s="306"/>
      <c r="AH223" s="306"/>
      <c r="AI223" s="306"/>
      <c r="AJ223" s="306"/>
      <c r="AK223" s="306"/>
      <c r="AL223" s="306"/>
      <c r="AM223" s="306"/>
      <c r="AN223" s="307"/>
      <c r="AO223" s="311">
        <v>2.8</v>
      </c>
      <c r="AP223" s="311"/>
      <c r="AQ223" s="311"/>
      <c r="AR223" s="311"/>
      <c r="AS223" s="129"/>
      <c r="AT223" s="89">
        <f t="shared" si="16"/>
        <v>2.8</v>
      </c>
      <c r="AU223" s="49">
        <v>2.8</v>
      </c>
      <c r="AV223" s="49"/>
      <c r="AW223" s="68">
        <f t="shared" si="17"/>
        <v>2.8</v>
      </c>
      <c r="AX223" s="68">
        <f t="shared" si="18"/>
        <v>0</v>
      </c>
      <c r="AY223" s="68">
        <f t="shared" si="19"/>
        <v>0</v>
      </c>
      <c r="AZ223" s="68">
        <f t="shared" si="19"/>
        <v>0</v>
      </c>
    </row>
    <row r="224" spans="1:52" ht="30.75" customHeight="1">
      <c r="A224" s="299" t="s">
        <v>282</v>
      </c>
      <c r="B224" s="300"/>
      <c r="C224" s="300"/>
      <c r="D224" s="300"/>
      <c r="E224" s="300"/>
      <c r="F224" s="301"/>
      <c r="G224" s="302" t="s">
        <v>166</v>
      </c>
      <c r="H224" s="303"/>
      <c r="I224" s="303"/>
      <c r="J224" s="303"/>
      <c r="K224" s="303"/>
      <c r="L224" s="303"/>
      <c r="M224" s="303"/>
      <c r="N224" s="303"/>
      <c r="O224" s="303"/>
      <c r="P224" s="303"/>
      <c r="Q224" s="303"/>
      <c r="R224" s="303"/>
      <c r="S224" s="303"/>
      <c r="T224" s="303"/>
      <c r="U224" s="303"/>
      <c r="V224" s="303"/>
      <c r="W224" s="303"/>
      <c r="X224" s="303"/>
      <c r="Y224" s="304"/>
      <c r="Z224" s="305" t="s">
        <v>57</v>
      </c>
      <c r="AA224" s="306"/>
      <c r="AB224" s="306"/>
      <c r="AC224" s="306"/>
      <c r="AD224" s="307"/>
      <c r="AE224" s="305" t="s">
        <v>167</v>
      </c>
      <c r="AF224" s="306"/>
      <c r="AG224" s="306"/>
      <c r="AH224" s="306"/>
      <c r="AI224" s="306"/>
      <c r="AJ224" s="306"/>
      <c r="AK224" s="306"/>
      <c r="AL224" s="306"/>
      <c r="AM224" s="306"/>
      <c r="AN224" s="307"/>
      <c r="AO224" s="311">
        <v>3.11</v>
      </c>
      <c r="AP224" s="311"/>
      <c r="AQ224" s="311"/>
      <c r="AR224" s="311"/>
      <c r="AS224" s="129"/>
      <c r="AT224" s="89">
        <f t="shared" si="16"/>
        <v>3.11</v>
      </c>
      <c r="AU224" s="49">
        <v>3.11</v>
      </c>
      <c r="AV224" s="49"/>
      <c r="AW224" s="68">
        <f t="shared" si="17"/>
        <v>3.11</v>
      </c>
      <c r="AX224" s="68">
        <f t="shared" si="18"/>
        <v>0</v>
      </c>
      <c r="AY224" s="68">
        <f t="shared" si="19"/>
        <v>0</v>
      </c>
      <c r="AZ224" s="68">
        <f t="shared" si="19"/>
        <v>0</v>
      </c>
    </row>
    <row r="225" spans="1:52" ht="31.5" customHeight="1">
      <c r="A225" s="299" t="s">
        <v>283</v>
      </c>
      <c r="B225" s="300"/>
      <c r="C225" s="300"/>
      <c r="D225" s="300"/>
      <c r="E225" s="300"/>
      <c r="F225" s="301"/>
      <c r="G225" s="302" t="s">
        <v>168</v>
      </c>
      <c r="H225" s="303"/>
      <c r="I225" s="303"/>
      <c r="J225" s="303"/>
      <c r="K225" s="303"/>
      <c r="L225" s="303"/>
      <c r="M225" s="303"/>
      <c r="N225" s="303"/>
      <c r="O225" s="303"/>
      <c r="P225" s="303"/>
      <c r="Q225" s="303"/>
      <c r="R225" s="303"/>
      <c r="S225" s="303"/>
      <c r="T225" s="303"/>
      <c r="U225" s="303"/>
      <c r="V225" s="303"/>
      <c r="W225" s="303"/>
      <c r="X225" s="303"/>
      <c r="Y225" s="304"/>
      <c r="Z225" s="305" t="s">
        <v>57</v>
      </c>
      <c r="AA225" s="306"/>
      <c r="AB225" s="306"/>
      <c r="AC225" s="306"/>
      <c r="AD225" s="307"/>
      <c r="AE225" s="305" t="s">
        <v>169</v>
      </c>
      <c r="AF225" s="306"/>
      <c r="AG225" s="306"/>
      <c r="AH225" s="306"/>
      <c r="AI225" s="306"/>
      <c r="AJ225" s="306"/>
      <c r="AK225" s="306"/>
      <c r="AL225" s="306"/>
      <c r="AM225" s="306"/>
      <c r="AN225" s="307"/>
      <c r="AO225" s="311">
        <v>190</v>
      </c>
      <c r="AP225" s="311"/>
      <c r="AQ225" s="311"/>
      <c r="AR225" s="311"/>
      <c r="AS225" s="129">
        <v>110</v>
      </c>
      <c r="AT225" s="89">
        <f t="shared" si="16"/>
        <v>300</v>
      </c>
      <c r="AU225" s="49">
        <f>AU209/AU217</f>
        <v>175.05087</v>
      </c>
      <c r="AV225" s="49">
        <v>110</v>
      </c>
      <c r="AW225" s="68">
        <f t="shared" si="17"/>
        <v>285.05087000000003</v>
      </c>
      <c r="AX225" s="68">
        <f>AU225-AO225</f>
        <v>-14.949129999999997</v>
      </c>
      <c r="AY225" s="68">
        <f t="shared" si="19"/>
        <v>0</v>
      </c>
      <c r="AZ225" s="68">
        <f>AW225-AT225</f>
        <v>-14.949129999999968</v>
      </c>
    </row>
    <row r="226" spans="1:52" ht="31.5" customHeight="1">
      <c r="A226" s="299" t="s">
        <v>361</v>
      </c>
      <c r="B226" s="300"/>
      <c r="C226" s="300"/>
      <c r="D226" s="300"/>
      <c r="E226" s="300"/>
      <c r="F226" s="301"/>
      <c r="G226" s="302" t="s">
        <v>365</v>
      </c>
      <c r="H226" s="303"/>
      <c r="I226" s="303"/>
      <c r="J226" s="303"/>
      <c r="K226" s="303"/>
      <c r="L226" s="303"/>
      <c r="M226" s="303"/>
      <c r="N226" s="303"/>
      <c r="O226" s="303"/>
      <c r="P226" s="303"/>
      <c r="Q226" s="303"/>
      <c r="R226" s="303"/>
      <c r="S226" s="303"/>
      <c r="T226" s="303"/>
      <c r="U226" s="303"/>
      <c r="V226" s="303"/>
      <c r="W226" s="303"/>
      <c r="X226" s="303"/>
      <c r="Y226" s="304"/>
      <c r="Z226" s="305" t="s">
        <v>57</v>
      </c>
      <c r="AA226" s="306"/>
      <c r="AB226" s="306"/>
      <c r="AC226" s="306"/>
      <c r="AD226" s="307"/>
      <c r="AE226" s="305" t="s">
        <v>366</v>
      </c>
      <c r="AF226" s="306"/>
      <c r="AG226" s="306"/>
      <c r="AH226" s="306"/>
      <c r="AI226" s="306"/>
      <c r="AJ226" s="306"/>
      <c r="AK226" s="306"/>
      <c r="AL226" s="306"/>
      <c r="AM226" s="306"/>
      <c r="AN226" s="307"/>
      <c r="AO226" s="311">
        <v>45</v>
      </c>
      <c r="AP226" s="311"/>
      <c r="AQ226" s="311"/>
      <c r="AR226" s="311"/>
      <c r="AS226" s="127"/>
      <c r="AT226" s="130">
        <f t="shared" si="16"/>
        <v>45</v>
      </c>
      <c r="AU226" s="49">
        <v>45</v>
      </c>
      <c r="AV226" s="49"/>
      <c r="AW226" s="68">
        <v>45</v>
      </c>
      <c r="AX226" s="68">
        <v>0</v>
      </c>
      <c r="AY226" s="68">
        <v>0</v>
      </c>
      <c r="AZ226" s="68">
        <f>AX226</f>
        <v>0</v>
      </c>
    </row>
    <row r="227" spans="1:52" ht="31.5" customHeight="1">
      <c r="A227" s="299" t="s">
        <v>362</v>
      </c>
      <c r="B227" s="300"/>
      <c r="C227" s="300"/>
      <c r="D227" s="300"/>
      <c r="E227" s="300"/>
      <c r="F227" s="301"/>
      <c r="G227" s="302" t="s">
        <v>367</v>
      </c>
      <c r="H227" s="303"/>
      <c r="I227" s="303"/>
      <c r="J227" s="303"/>
      <c r="K227" s="303"/>
      <c r="L227" s="303"/>
      <c r="M227" s="303"/>
      <c r="N227" s="303"/>
      <c r="O227" s="303"/>
      <c r="P227" s="303"/>
      <c r="Q227" s="303"/>
      <c r="R227" s="303"/>
      <c r="S227" s="303"/>
      <c r="T227" s="303"/>
      <c r="U227" s="303"/>
      <c r="V227" s="303"/>
      <c r="W227" s="303"/>
      <c r="X227" s="303"/>
      <c r="Y227" s="304"/>
      <c r="Z227" s="305" t="s">
        <v>57</v>
      </c>
      <c r="AA227" s="306"/>
      <c r="AB227" s="306"/>
      <c r="AC227" s="306"/>
      <c r="AD227" s="307"/>
      <c r="AE227" s="305" t="s">
        <v>368</v>
      </c>
      <c r="AF227" s="306"/>
      <c r="AG227" s="306"/>
      <c r="AH227" s="306"/>
      <c r="AI227" s="306"/>
      <c r="AJ227" s="306"/>
      <c r="AK227" s="306"/>
      <c r="AL227" s="306"/>
      <c r="AM227" s="306"/>
      <c r="AN227" s="307"/>
      <c r="AO227" s="311"/>
      <c r="AP227" s="311"/>
      <c r="AQ227" s="311"/>
      <c r="AR227" s="311"/>
      <c r="AS227" s="127">
        <v>12.5</v>
      </c>
      <c r="AT227" s="130">
        <f>AS227</f>
        <v>12.5</v>
      </c>
      <c r="AU227" s="49"/>
      <c r="AV227" s="49">
        <v>12.5</v>
      </c>
      <c r="AW227" s="68">
        <f>AV227</f>
        <v>12.5</v>
      </c>
      <c r="AX227" s="68">
        <v>0</v>
      </c>
      <c r="AY227" s="68">
        <v>0</v>
      </c>
      <c r="AZ227" s="68">
        <f>AX227</f>
        <v>0</v>
      </c>
    </row>
    <row r="228" spans="1:52" ht="21.75" customHeight="1">
      <c r="A228" s="295" t="s">
        <v>345</v>
      </c>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7"/>
    </row>
    <row r="229" spans="1:52" ht="18.75" customHeight="1">
      <c r="A229" s="288" t="s">
        <v>284</v>
      </c>
      <c r="B229" s="289"/>
      <c r="C229" s="289"/>
      <c r="D229" s="289"/>
      <c r="E229" s="289"/>
      <c r="F229" s="290"/>
      <c r="G229" s="291" t="s">
        <v>52</v>
      </c>
      <c r="H229" s="292"/>
      <c r="I229" s="292"/>
      <c r="J229" s="292"/>
      <c r="K229" s="292"/>
      <c r="L229" s="292"/>
      <c r="M229" s="292"/>
      <c r="N229" s="292"/>
      <c r="O229" s="292"/>
      <c r="P229" s="292"/>
      <c r="Q229" s="292"/>
      <c r="R229" s="292"/>
      <c r="S229" s="292"/>
      <c r="T229" s="292"/>
      <c r="U229" s="292"/>
      <c r="V229" s="292"/>
      <c r="W229" s="292"/>
      <c r="X229" s="292"/>
      <c r="Y229" s="293"/>
      <c r="Z229" s="305"/>
      <c r="AA229" s="306"/>
      <c r="AB229" s="306"/>
      <c r="AC229" s="306"/>
      <c r="AD229" s="307"/>
      <c r="AE229" s="305"/>
      <c r="AF229" s="306"/>
      <c r="AG229" s="306"/>
      <c r="AH229" s="306"/>
      <c r="AI229" s="306"/>
      <c r="AJ229" s="306"/>
      <c r="AK229" s="306"/>
      <c r="AL229" s="306"/>
      <c r="AM229" s="306"/>
      <c r="AN229" s="307"/>
      <c r="AO229" s="319"/>
      <c r="AP229" s="319"/>
      <c r="AQ229" s="319"/>
      <c r="AR229" s="319"/>
      <c r="AS229" s="33"/>
      <c r="AT229" s="70"/>
      <c r="AU229" s="64"/>
      <c r="AV229" s="64"/>
      <c r="AW229" s="55"/>
      <c r="AX229" s="55"/>
      <c r="AY229" s="55"/>
      <c r="AZ229" s="55"/>
    </row>
    <row r="230" spans="1:52" ht="40.5" customHeight="1">
      <c r="A230" s="299" t="s">
        <v>285</v>
      </c>
      <c r="B230" s="300"/>
      <c r="C230" s="300"/>
      <c r="D230" s="300"/>
      <c r="E230" s="300"/>
      <c r="F230" s="301"/>
      <c r="G230" s="302" t="s">
        <v>58</v>
      </c>
      <c r="H230" s="303"/>
      <c r="I230" s="303"/>
      <c r="J230" s="303"/>
      <c r="K230" s="303"/>
      <c r="L230" s="303"/>
      <c r="M230" s="303"/>
      <c r="N230" s="303"/>
      <c r="O230" s="303"/>
      <c r="P230" s="303"/>
      <c r="Q230" s="303"/>
      <c r="R230" s="303"/>
      <c r="S230" s="303"/>
      <c r="T230" s="303"/>
      <c r="U230" s="303"/>
      <c r="V230" s="303"/>
      <c r="W230" s="303"/>
      <c r="X230" s="303"/>
      <c r="Y230" s="304"/>
      <c r="Z230" s="305" t="s">
        <v>53</v>
      </c>
      <c r="AA230" s="306"/>
      <c r="AB230" s="306"/>
      <c r="AC230" s="306"/>
      <c r="AD230" s="307"/>
      <c r="AE230" s="323" t="s">
        <v>343</v>
      </c>
      <c r="AF230" s="324"/>
      <c r="AG230" s="324"/>
      <c r="AH230" s="324"/>
      <c r="AI230" s="324"/>
      <c r="AJ230" s="324"/>
      <c r="AK230" s="324"/>
      <c r="AL230" s="324"/>
      <c r="AM230" s="324"/>
      <c r="AN230" s="325"/>
      <c r="AO230" s="318">
        <v>1</v>
      </c>
      <c r="AP230" s="318"/>
      <c r="AQ230" s="318"/>
      <c r="AR230" s="318"/>
      <c r="AS230" s="131">
        <v>1</v>
      </c>
      <c r="AT230" s="105">
        <v>1</v>
      </c>
      <c r="AU230" s="58">
        <v>0.98</v>
      </c>
      <c r="AV230" s="58">
        <v>1</v>
      </c>
      <c r="AW230" s="106">
        <v>0.99</v>
      </c>
      <c r="AX230" s="106">
        <f>AU230-AO230</f>
        <v>-2.0000000000000018E-2</v>
      </c>
      <c r="AY230" s="106">
        <f>AV230-AS230</f>
        <v>0</v>
      </c>
      <c r="AZ230" s="106">
        <f>AX230</f>
        <v>-2.0000000000000018E-2</v>
      </c>
    </row>
    <row r="231" spans="1:52" ht="23.25" customHeight="1">
      <c r="A231" s="348" t="s">
        <v>296</v>
      </c>
      <c r="B231" s="349"/>
      <c r="C231" s="349"/>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49"/>
      <c r="AO231" s="349"/>
      <c r="AP231" s="349"/>
      <c r="AQ231" s="349"/>
      <c r="AR231" s="349"/>
      <c r="AS231" s="349"/>
      <c r="AT231" s="349"/>
      <c r="AU231" s="349"/>
      <c r="AV231" s="349"/>
      <c r="AW231" s="349"/>
      <c r="AX231" s="349"/>
      <c r="AY231" s="349"/>
      <c r="AZ231" s="349"/>
    </row>
    <row r="232" spans="1:52" ht="41.25" customHeight="1">
      <c r="A232" s="288" t="s">
        <v>371</v>
      </c>
      <c r="B232" s="289"/>
      <c r="C232" s="289"/>
      <c r="D232" s="289"/>
      <c r="E232" s="289"/>
      <c r="F232" s="290"/>
      <c r="G232" s="328" t="s">
        <v>370</v>
      </c>
      <c r="H232" s="329"/>
      <c r="I232" s="329"/>
      <c r="J232" s="329"/>
      <c r="K232" s="329"/>
      <c r="L232" s="329"/>
      <c r="M232" s="329"/>
      <c r="N232" s="329"/>
      <c r="O232" s="329"/>
      <c r="P232" s="329"/>
      <c r="Q232" s="329"/>
      <c r="R232" s="329"/>
      <c r="S232" s="329"/>
      <c r="T232" s="329"/>
      <c r="U232" s="329"/>
      <c r="V232" s="329"/>
      <c r="W232" s="329"/>
      <c r="X232" s="329"/>
      <c r="Y232" s="329"/>
      <c r="Z232" s="204"/>
      <c r="AA232" s="204"/>
      <c r="AB232" s="204"/>
      <c r="AC232" s="204"/>
      <c r="AD232" s="204"/>
      <c r="AE232" s="206"/>
      <c r="AF232" s="206"/>
      <c r="AG232" s="206"/>
      <c r="AH232" s="206"/>
      <c r="AI232" s="206"/>
      <c r="AJ232" s="206"/>
      <c r="AK232" s="206"/>
      <c r="AL232" s="206"/>
      <c r="AM232" s="206"/>
      <c r="AN232" s="218"/>
      <c r="AO232" s="318"/>
      <c r="AP232" s="318"/>
      <c r="AQ232" s="318"/>
      <c r="AR232" s="318"/>
      <c r="AS232" s="131"/>
      <c r="AT232" s="70"/>
      <c r="AU232" s="58"/>
      <c r="AV232" s="58"/>
      <c r="AW232" s="55"/>
      <c r="AX232" s="55"/>
      <c r="AY232" s="55"/>
      <c r="AZ232" s="55"/>
    </row>
    <row r="233" spans="1:52" ht="16.5" customHeight="1">
      <c r="A233" s="288" t="s">
        <v>372</v>
      </c>
      <c r="B233" s="289"/>
      <c r="C233" s="289"/>
      <c r="D233" s="289"/>
      <c r="E233" s="289"/>
      <c r="F233" s="290"/>
      <c r="G233" s="291" t="s">
        <v>47</v>
      </c>
      <c r="H233" s="292"/>
      <c r="I233" s="292"/>
      <c r="J233" s="292"/>
      <c r="K233" s="292"/>
      <c r="L233" s="292"/>
      <c r="M233" s="292"/>
      <c r="N233" s="292"/>
      <c r="O233" s="292"/>
      <c r="P233" s="292"/>
      <c r="Q233" s="292"/>
      <c r="R233" s="292"/>
      <c r="S233" s="292"/>
      <c r="T233" s="292"/>
      <c r="U233" s="292"/>
      <c r="V233" s="292"/>
      <c r="W233" s="292"/>
      <c r="X233" s="292"/>
      <c r="Y233" s="293"/>
      <c r="Z233" s="229"/>
      <c r="AA233" s="230"/>
      <c r="AB233" s="230"/>
      <c r="AC233" s="230"/>
      <c r="AD233" s="231"/>
      <c r="AE233" s="229"/>
      <c r="AF233" s="230"/>
      <c r="AG233" s="230"/>
      <c r="AH233" s="230"/>
      <c r="AI233" s="230"/>
      <c r="AJ233" s="230"/>
      <c r="AK233" s="230"/>
      <c r="AL233" s="230"/>
      <c r="AM233" s="230"/>
      <c r="AN233" s="231"/>
      <c r="AO233" s="311"/>
      <c r="AP233" s="311"/>
      <c r="AQ233" s="311"/>
      <c r="AR233" s="311"/>
      <c r="AS233" s="33"/>
      <c r="AT233" s="89">
        <f t="shared" ref="AT233:AT234" si="22">AO233+AS233</f>
        <v>0</v>
      </c>
      <c r="AU233" s="49"/>
      <c r="AV233" s="49"/>
      <c r="AW233" s="68">
        <f t="shared" ref="AW233:AW234" si="23">AU233+AV233</f>
        <v>0</v>
      </c>
      <c r="AX233" s="68">
        <f>AU233-AO233</f>
        <v>0</v>
      </c>
      <c r="AY233" s="68">
        <f t="shared" ref="AY233" si="24">AS233-AV233</f>
        <v>0</v>
      </c>
      <c r="AZ233" s="68">
        <f>AW233-AT233</f>
        <v>0</v>
      </c>
    </row>
    <row r="234" spans="1:52" ht="36.75" customHeight="1">
      <c r="A234" s="299" t="s">
        <v>373</v>
      </c>
      <c r="B234" s="300"/>
      <c r="C234" s="300"/>
      <c r="D234" s="300"/>
      <c r="E234" s="300"/>
      <c r="F234" s="301"/>
      <c r="G234" s="302" t="s">
        <v>380</v>
      </c>
      <c r="H234" s="303"/>
      <c r="I234" s="303"/>
      <c r="J234" s="303"/>
      <c r="K234" s="303"/>
      <c r="L234" s="303"/>
      <c r="M234" s="303"/>
      <c r="N234" s="303"/>
      <c r="O234" s="303"/>
      <c r="P234" s="303"/>
      <c r="Q234" s="303"/>
      <c r="R234" s="303"/>
      <c r="S234" s="303"/>
      <c r="T234" s="303"/>
      <c r="U234" s="303"/>
      <c r="V234" s="303"/>
      <c r="W234" s="303"/>
      <c r="X234" s="303"/>
      <c r="Y234" s="304"/>
      <c r="Z234" s="305" t="s">
        <v>57</v>
      </c>
      <c r="AA234" s="306"/>
      <c r="AB234" s="306"/>
      <c r="AC234" s="306"/>
      <c r="AD234" s="307"/>
      <c r="AE234" s="305" t="s">
        <v>348</v>
      </c>
      <c r="AF234" s="306"/>
      <c r="AG234" s="306"/>
      <c r="AH234" s="306"/>
      <c r="AI234" s="306"/>
      <c r="AJ234" s="306"/>
      <c r="AK234" s="306"/>
      <c r="AL234" s="306"/>
      <c r="AM234" s="306"/>
      <c r="AN234" s="307"/>
      <c r="AO234" s="311">
        <f>995.18-276.716</f>
        <v>718.46399999999994</v>
      </c>
      <c r="AP234" s="311"/>
      <c r="AQ234" s="311"/>
      <c r="AR234" s="311"/>
      <c r="AS234" s="33">
        <v>235.15</v>
      </c>
      <c r="AT234" s="89">
        <f t="shared" si="22"/>
        <v>953.61399999999992</v>
      </c>
      <c r="AU234" s="49">
        <v>704.84774000000004</v>
      </c>
      <c r="AV234" s="49">
        <v>235.15</v>
      </c>
      <c r="AW234" s="68">
        <f t="shared" si="23"/>
        <v>939.99774000000002</v>
      </c>
      <c r="AX234" s="68">
        <f t="shared" ref="AX234" si="25">AU234-AO234</f>
        <v>-13.616259999999897</v>
      </c>
      <c r="AY234" s="68">
        <f>AS234-AV234</f>
        <v>0</v>
      </c>
      <c r="AZ234" s="68">
        <f t="shared" ref="AZ234" si="26">AW234-AT234</f>
        <v>-13.616259999999897</v>
      </c>
    </row>
    <row r="235" spans="1:52" ht="21.75" customHeight="1">
      <c r="A235" s="295" t="s">
        <v>386</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7"/>
    </row>
    <row r="236" spans="1:52" ht="18.75" customHeight="1">
      <c r="A236" s="288" t="s">
        <v>374</v>
      </c>
      <c r="B236" s="289"/>
      <c r="C236" s="289"/>
      <c r="D236" s="289"/>
      <c r="E236" s="289"/>
      <c r="F236" s="290"/>
      <c r="G236" s="291" t="s">
        <v>48</v>
      </c>
      <c r="H236" s="292"/>
      <c r="I236" s="292"/>
      <c r="J236" s="292"/>
      <c r="K236" s="292"/>
      <c r="L236" s="292"/>
      <c r="M236" s="292"/>
      <c r="N236" s="292"/>
      <c r="O236" s="292"/>
      <c r="P236" s="292"/>
      <c r="Q236" s="292"/>
      <c r="R236" s="292"/>
      <c r="S236" s="292"/>
      <c r="T236" s="292"/>
      <c r="U236" s="292"/>
      <c r="V236" s="292"/>
      <c r="W236" s="292"/>
      <c r="X236" s="292"/>
      <c r="Y236" s="293"/>
      <c r="Z236" s="291" t="s">
        <v>51</v>
      </c>
      <c r="AA236" s="292"/>
      <c r="AB236" s="292"/>
      <c r="AC236" s="292"/>
      <c r="AD236" s="293"/>
      <c r="AE236" s="291" t="s">
        <v>51</v>
      </c>
      <c r="AF236" s="292"/>
      <c r="AG236" s="292"/>
      <c r="AH236" s="292"/>
      <c r="AI236" s="292"/>
      <c r="AJ236" s="292"/>
      <c r="AK236" s="292"/>
      <c r="AL236" s="292"/>
      <c r="AM236" s="292"/>
      <c r="AN236" s="293"/>
      <c r="AO236" s="298"/>
      <c r="AP236" s="298"/>
      <c r="AQ236" s="298"/>
      <c r="AR236" s="298"/>
      <c r="AS236" s="33"/>
      <c r="AT236" s="70"/>
      <c r="AU236" s="62"/>
      <c r="AV236" s="62"/>
      <c r="AW236" s="55"/>
      <c r="AX236" s="55"/>
      <c r="AY236" s="55"/>
      <c r="AZ236" s="55"/>
    </row>
    <row r="237" spans="1:52" ht="25.5" customHeight="1">
      <c r="A237" s="299" t="s">
        <v>375</v>
      </c>
      <c r="B237" s="300"/>
      <c r="C237" s="300"/>
      <c r="D237" s="300"/>
      <c r="E237" s="300"/>
      <c r="F237" s="301"/>
      <c r="G237" s="302" t="s">
        <v>381</v>
      </c>
      <c r="H237" s="303"/>
      <c r="I237" s="303"/>
      <c r="J237" s="303"/>
      <c r="K237" s="303"/>
      <c r="L237" s="303"/>
      <c r="M237" s="303"/>
      <c r="N237" s="303"/>
      <c r="O237" s="303"/>
      <c r="P237" s="303"/>
      <c r="Q237" s="303"/>
      <c r="R237" s="303"/>
      <c r="S237" s="303"/>
      <c r="T237" s="303"/>
      <c r="U237" s="303"/>
      <c r="V237" s="303"/>
      <c r="W237" s="303"/>
      <c r="X237" s="303"/>
      <c r="Y237" s="304"/>
      <c r="Z237" s="305" t="s">
        <v>49</v>
      </c>
      <c r="AA237" s="306"/>
      <c r="AB237" s="306"/>
      <c r="AC237" s="306"/>
      <c r="AD237" s="307"/>
      <c r="AE237" s="305" t="s">
        <v>89</v>
      </c>
      <c r="AF237" s="306"/>
      <c r="AG237" s="306"/>
      <c r="AH237" s="306"/>
      <c r="AI237" s="306"/>
      <c r="AJ237" s="306"/>
      <c r="AK237" s="306"/>
      <c r="AL237" s="306"/>
      <c r="AM237" s="306"/>
      <c r="AN237" s="307"/>
      <c r="AO237" s="337">
        <v>4</v>
      </c>
      <c r="AP237" s="337"/>
      <c r="AQ237" s="337"/>
      <c r="AR237" s="337"/>
      <c r="AS237" s="129">
        <v>2</v>
      </c>
      <c r="AT237" s="99">
        <f t="shared" ref="AT237" si="27">AO237+AS237</f>
        <v>6</v>
      </c>
      <c r="AU237" s="100">
        <v>4</v>
      </c>
      <c r="AV237" s="90">
        <v>2</v>
      </c>
      <c r="AW237" s="101">
        <f t="shared" ref="AW237" si="28">AU237+AV237</f>
        <v>6</v>
      </c>
      <c r="AX237" s="101">
        <f>AU237-AO237</f>
        <v>0</v>
      </c>
      <c r="AY237" s="68">
        <f t="shared" ref="AY237" si="29">AS237-AV237</f>
        <v>0</v>
      </c>
      <c r="AZ237" s="101">
        <f>AW237-AT237</f>
        <v>0</v>
      </c>
    </row>
    <row r="238" spans="1:52" ht="25.5" customHeight="1">
      <c r="A238" s="295" t="s">
        <v>350</v>
      </c>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c r="AH238" s="296"/>
      <c r="AI238" s="296"/>
      <c r="AJ238" s="296"/>
      <c r="AK238" s="296"/>
      <c r="AL238" s="296"/>
      <c r="AM238" s="296"/>
      <c r="AN238" s="296"/>
      <c r="AO238" s="296"/>
      <c r="AP238" s="296"/>
      <c r="AQ238" s="296"/>
      <c r="AR238" s="296"/>
      <c r="AS238" s="296"/>
      <c r="AT238" s="296"/>
      <c r="AU238" s="296"/>
      <c r="AV238" s="296"/>
      <c r="AW238" s="296"/>
      <c r="AX238" s="296"/>
      <c r="AY238" s="296"/>
      <c r="AZ238" s="297"/>
    </row>
    <row r="239" spans="1:52" ht="18" customHeight="1">
      <c r="A239" s="345" t="s">
        <v>376</v>
      </c>
      <c r="B239" s="346"/>
      <c r="C239" s="346"/>
      <c r="D239" s="346"/>
      <c r="E239" s="346"/>
      <c r="F239" s="347"/>
      <c r="G239" s="291" t="s">
        <v>50</v>
      </c>
      <c r="H239" s="292"/>
      <c r="I239" s="292"/>
      <c r="J239" s="292"/>
      <c r="K239" s="292"/>
      <c r="L239" s="292"/>
      <c r="M239" s="292"/>
      <c r="N239" s="292"/>
      <c r="O239" s="292"/>
      <c r="P239" s="292"/>
      <c r="Q239" s="292"/>
      <c r="R239" s="292"/>
      <c r="S239" s="292"/>
      <c r="T239" s="292"/>
      <c r="U239" s="292"/>
      <c r="V239" s="292"/>
      <c r="W239" s="292"/>
      <c r="X239" s="292"/>
      <c r="Y239" s="293"/>
      <c r="Z239" s="291" t="s">
        <v>51</v>
      </c>
      <c r="AA239" s="292"/>
      <c r="AB239" s="292"/>
      <c r="AC239" s="292"/>
      <c r="AD239" s="293"/>
      <c r="AE239" s="291" t="s">
        <v>51</v>
      </c>
      <c r="AF239" s="292"/>
      <c r="AG239" s="292"/>
      <c r="AH239" s="292"/>
      <c r="AI239" s="292"/>
      <c r="AJ239" s="292"/>
      <c r="AK239" s="292"/>
      <c r="AL239" s="292"/>
      <c r="AM239" s="292"/>
      <c r="AN239" s="293"/>
      <c r="AO239" s="311"/>
      <c r="AP239" s="311"/>
      <c r="AQ239" s="311"/>
      <c r="AR239" s="311"/>
      <c r="AS239" s="33"/>
      <c r="AT239" s="70"/>
      <c r="AU239" s="49"/>
      <c r="AV239" s="49"/>
      <c r="AW239" s="55"/>
      <c r="AX239" s="55"/>
      <c r="AY239" s="55"/>
      <c r="AZ239" s="55"/>
    </row>
    <row r="240" spans="1:52" ht="34.5" customHeight="1">
      <c r="A240" s="299" t="s">
        <v>377</v>
      </c>
      <c r="B240" s="300"/>
      <c r="C240" s="300"/>
      <c r="D240" s="300"/>
      <c r="E240" s="300"/>
      <c r="F240" s="301"/>
      <c r="G240" s="302" t="s">
        <v>382</v>
      </c>
      <c r="H240" s="303"/>
      <c r="I240" s="303"/>
      <c r="J240" s="303"/>
      <c r="K240" s="303"/>
      <c r="L240" s="303"/>
      <c r="M240" s="303"/>
      <c r="N240" s="303"/>
      <c r="O240" s="303"/>
      <c r="P240" s="303"/>
      <c r="Q240" s="303"/>
      <c r="R240" s="303"/>
      <c r="S240" s="303"/>
      <c r="T240" s="303"/>
      <c r="U240" s="303"/>
      <c r="V240" s="303"/>
      <c r="W240" s="303"/>
      <c r="X240" s="303"/>
      <c r="Y240" s="304"/>
      <c r="Z240" s="305" t="s">
        <v>103</v>
      </c>
      <c r="AA240" s="306"/>
      <c r="AB240" s="306"/>
      <c r="AC240" s="306"/>
      <c r="AD240" s="307"/>
      <c r="AE240" s="305" t="s">
        <v>383</v>
      </c>
      <c r="AF240" s="306"/>
      <c r="AG240" s="306"/>
      <c r="AH240" s="306"/>
      <c r="AI240" s="306"/>
      <c r="AJ240" s="306"/>
      <c r="AK240" s="306"/>
      <c r="AL240" s="306"/>
      <c r="AM240" s="306"/>
      <c r="AN240" s="307"/>
      <c r="AO240" s="311">
        <f>AO234/AO237</f>
        <v>179.61599999999999</v>
      </c>
      <c r="AP240" s="311"/>
      <c r="AQ240" s="311"/>
      <c r="AR240" s="311"/>
      <c r="AS240" s="129">
        <f>AS234/AS237</f>
        <v>117.575</v>
      </c>
      <c r="AT240" s="89">
        <f t="shared" ref="AT240" si="30">AO240+AS240</f>
        <v>297.19099999999997</v>
      </c>
      <c r="AU240" s="49">
        <f>AU234/AU237</f>
        <v>176.21193500000001</v>
      </c>
      <c r="AV240" s="49">
        <f>AV234/AV237</f>
        <v>117.575</v>
      </c>
      <c r="AW240" s="68">
        <f t="shared" ref="AW240" si="31">AU240+AV240</f>
        <v>293.78693500000003</v>
      </c>
      <c r="AX240" s="68">
        <f>AU240-AO240</f>
        <v>-3.4040649999999744</v>
      </c>
      <c r="AY240" s="68">
        <f t="shared" ref="AY240" si="32">AS240-AV240</f>
        <v>0</v>
      </c>
      <c r="AZ240" s="68">
        <f>AW240-AT240</f>
        <v>-3.4040649999999459</v>
      </c>
    </row>
    <row r="241" spans="1:52" ht="17.25" customHeight="1">
      <c r="A241" s="295" t="s">
        <v>386</v>
      </c>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7"/>
    </row>
    <row r="242" spans="1:52" ht="18.75" customHeight="1">
      <c r="A242" s="345" t="s">
        <v>378</v>
      </c>
      <c r="B242" s="346"/>
      <c r="C242" s="346"/>
      <c r="D242" s="346"/>
      <c r="E242" s="346"/>
      <c r="F242" s="347"/>
      <c r="G242" s="291" t="s">
        <v>52</v>
      </c>
      <c r="H242" s="292"/>
      <c r="I242" s="292"/>
      <c r="J242" s="292"/>
      <c r="K242" s="292"/>
      <c r="L242" s="292"/>
      <c r="M242" s="292"/>
      <c r="N242" s="292"/>
      <c r="O242" s="292"/>
      <c r="P242" s="292"/>
      <c r="Q242" s="292"/>
      <c r="R242" s="292"/>
      <c r="S242" s="292"/>
      <c r="T242" s="292"/>
      <c r="U242" s="292"/>
      <c r="V242" s="292"/>
      <c r="W242" s="292"/>
      <c r="X242" s="292"/>
      <c r="Y242" s="293"/>
      <c r="Z242" s="305"/>
      <c r="AA242" s="306"/>
      <c r="AB242" s="306"/>
      <c r="AC242" s="306"/>
      <c r="AD242" s="307"/>
      <c r="AE242" s="305"/>
      <c r="AF242" s="306"/>
      <c r="AG242" s="306"/>
      <c r="AH242" s="306"/>
      <c r="AI242" s="306"/>
      <c r="AJ242" s="306"/>
      <c r="AK242" s="306"/>
      <c r="AL242" s="306"/>
      <c r="AM242" s="306"/>
      <c r="AN242" s="307"/>
      <c r="AO242" s="319"/>
      <c r="AP242" s="319"/>
      <c r="AQ242" s="319"/>
      <c r="AR242" s="319"/>
      <c r="AS242" s="33"/>
      <c r="AT242" s="70">
        <f t="shared" ref="AT242" si="33">AO242+AS242</f>
        <v>0</v>
      </c>
      <c r="AU242" s="64"/>
      <c r="AV242" s="64"/>
      <c r="AW242" s="68">
        <f t="shared" ref="AW242" si="34">AU242+AV242</f>
        <v>0</v>
      </c>
      <c r="AX242" s="68">
        <f t="shared" ref="AX242:AX243" si="35">AO242-AU242</f>
        <v>0</v>
      </c>
      <c r="AY242" s="68">
        <f t="shared" ref="AY242:AZ243" si="36">AS242-AV242</f>
        <v>0</v>
      </c>
      <c r="AZ242" s="68">
        <f t="shared" si="36"/>
        <v>0</v>
      </c>
    </row>
    <row r="243" spans="1:52" ht="42.75" customHeight="1">
      <c r="A243" s="299" t="s">
        <v>379</v>
      </c>
      <c r="B243" s="300"/>
      <c r="C243" s="300"/>
      <c r="D243" s="300"/>
      <c r="E243" s="300"/>
      <c r="F243" s="301"/>
      <c r="G243" s="302" t="s">
        <v>385</v>
      </c>
      <c r="H243" s="303"/>
      <c r="I243" s="303"/>
      <c r="J243" s="303"/>
      <c r="K243" s="303"/>
      <c r="L243" s="303"/>
      <c r="M243" s="303"/>
      <c r="N243" s="303"/>
      <c r="O243" s="303"/>
      <c r="P243" s="303"/>
      <c r="Q243" s="303"/>
      <c r="R243" s="303"/>
      <c r="S243" s="303"/>
      <c r="T243" s="303"/>
      <c r="U243" s="303"/>
      <c r="V243" s="303"/>
      <c r="W243" s="303"/>
      <c r="X243" s="303"/>
      <c r="Y243" s="304"/>
      <c r="Z243" s="305" t="s">
        <v>53</v>
      </c>
      <c r="AA243" s="306"/>
      <c r="AB243" s="306"/>
      <c r="AC243" s="306"/>
      <c r="AD243" s="307"/>
      <c r="AE243" s="305" t="s">
        <v>384</v>
      </c>
      <c r="AF243" s="306"/>
      <c r="AG243" s="306"/>
      <c r="AH243" s="306"/>
      <c r="AI243" s="306"/>
      <c r="AJ243" s="306"/>
      <c r="AK243" s="306"/>
      <c r="AL243" s="306"/>
      <c r="AM243" s="306"/>
      <c r="AN243" s="307"/>
      <c r="AO243" s="344">
        <v>9.0269999999999992</v>
      </c>
      <c r="AP243" s="344"/>
      <c r="AQ243" s="344"/>
      <c r="AR243" s="344"/>
      <c r="AS243" s="120">
        <v>1.1859999999999999</v>
      </c>
      <c r="AT243" s="121">
        <f>AO243</f>
        <v>9.0269999999999992</v>
      </c>
      <c r="AU243" s="122">
        <v>9.0269999999999992</v>
      </c>
      <c r="AV243" s="122">
        <v>1.1859999999999999</v>
      </c>
      <c r="AW243" s="94">
        <f>AU243</f>
        <v>9.0269999999999992</v>
      </c>
      <c r="AX243" s="94">
        <f t="shared" si="35"/>
        <v>0</v>
      </c>
      <c r="AY243" s="94">
        <f t="shared" si="36"/>
        <v>0</v>
      </c>
      <c r="AZ243" s="94">
        <f t="shared" si="36"/>
        <v>0</v>
      </c>
    </row>
    <row r="244" spans="1:52" ht="18.75" customHeight="1">
      <c r="A244" s="295" t="s">
        <v>299</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7"/>
    </row>
    <row r="245" spans="1:52" ht="12.75" customHeight="1">
      <c r="A245" s="365"/>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65"/>
      <c r="AD245" s="365"/>
      <c r="AE245" s="365"/>
      <c r="AF245" s="365"/>
      <c r="AG245" s="365"/>
      <c r="AH245" s="365"/>
      <c r="AI245" s="365"/>
      <c r="AJ245" s="365"/>
      <c r="AK245" s="365"/>
      <c r="AL245" s="365"/>
      <c r="AM245" s="365"/>
      <c r="AN245" s="365"/>
      <c r="AO245" s="365"/>
      <c r="AP245" s="365"/>
      <c r="AQ245" s="365"/>
      <c r="AR245" s="365"/>
      <c r="AS245" s="365"/>
      <c r="AT245" s="365"/>
      <c r="AU245" s="365"/>
      <c r="AV245" s="365"/>
      <c r="AW245" s="365"/>
      <c r="AX245" s="365"/>
      <c r="AY245" s="365"/>
      <c r="AZ245" s="365"/>
    </row>
    <row r="246" spans="1:52" ht="40.5" customHeight="1">
      <c r="A246" s="82" t="s">
        <v>297</v>
      </c>
      <c r="B246" s="82"/>
      <c r="C246" s="82"/>
      <c r="D246" s="82"/>
      <c r="E246" s="41"/>
      <c r="F246" s="41"/>
      <c r="G246" s="41"/>
      <c r="H246" s="41"/>
      <c r="I246" s="41"/>
      <c r="J246" s="41"/>
      <c r="K246" s="41"/>
      <c r="L246" s="41"/>
      <c r="M246" s="41"/>
      <c r="N246" s="73"/>
      <c r="O246" s="73"/>
      <c r="P246" s="73"/>
      <c r="Q246" s="73"/>
      <c r="R246" s="73"/>
      <c r="S246" s="73"/>
      <c r="T246" s="73"/>
      <c r="U246" s="73"/>
      <c r="V246" s="73"/>
      <c r="W246" s="73"/>
      <c r="X246" s="73"/>
      <c r="Y246" s="73"/>
      <c r="Z246" s="74"/>
      <c r="AA246" s="74"/>
      <c r="AB246" s="74"/>
      <c r="AC246" s="74"/>
      <c r="AD246" s="74"/>
      <c r="AE246" s="75"/>
      <c r="AF246" s="75"/>
      <c r="AG246" s="75"/>
      <c r="AH246" s="75"/>
      <c r="AI246" s="75"/>
      <c r="AJ246" s="75"/>
      <c r="AK246" s="75"/>
      <c r="AL246" s="75"/>
      <c r="AM246" s="75"/>
      <c r="AN246" s="75"/>
      <c r="AO246" s="76"/>
      <c r="AP246" s="76"/>
      <c r="AQ246" s="76"/>
      <c r="AR246" s="76"/>
      <c r="AS246" s="76"/>
      <c r="AT246" s="77"/>
      <c r="AU246" s="78"/>
      <c r="AV246" s="78"/>
      <c r="AW246" s="79"/>
      <c r="AX246" s="79"/>
      <c r="AY246" s="79"/>
      <c r="AZ246" s="79"/>
    </row>
    <row r="247" spans="1:52" ht="31.5" customHeight="1">
      <c r="A247" s="361" t="s">
        <v>369</v>
      </c>
      <c r="B247" s="361"/>
      <c r="C247" s="361"/>
      <c r="D247" s="361"/>
      <c r="E247" s="361"/>
      <c r="F247" s="361"/>
      <c r="G247" s="361"/>
      <c r="H247" s="361"/>
      <c r="I247" s="361"/>
      <c r="J247" s="361"/>
      <c r="K247" s="361"/>
      <c r="L247" s="361"/>
      <c r="M247" s="361"/>
      <c r="N247" s="361"/>
      <c r="O247" s="361"/>
      <c r="P247" s="361"/>
      <c r="Q247" s="361"/>
      <c r="R247" s="361"/>
      <c r="S247" s="361"/>
      <c r="T247" s="361"/>
      <c r="U247" s="361"/>
      <c r="V247" s="361"/>
      <c r="W247" s="361"/>
      <c r="X247" s="361"/>
      <c r="Y247" s="361"/>
      <c r="Z247" s="361"/>
      <c r="AA247" s="361"/>
      <c r="AB247" s="361"/>
      <c r="AC247" s="361"/>
      <c r="AD247" s="361"/>
      <c r="AE247" s="361"/>
      <c r="AF247" s="361"/>
      <c r="AG247" s="361"/>
      <c r="AH247" s="361"/>
      <c r="AI247" s="361"/>
      <c r="AJ247" s="361"/>
      <c r="AK247" s="361"/>
      <c r="AL247" s="361"/>
      <c r="AM247" s="361"/>
      <c r="AN247" s="361"/>
      <c r="AO247" s="361"/>
      <c r="AP247" s="361"/>
      <c r="AQ247" s="361"/>
      <c r="AR247" s="361"/>
      <c r="AS247" s="361"/>
      <c r="AT247" s="361"/>
      <c r="AU247" s="361"/>
      <c r="AV247" s="361"/>
      <c r="AW247" s="361"/>
      <c r="AX247" s="361"/>
      <c r="AY247" s="361"/>
      <c r="AZ247" s="79"/>
    </row>
    <row r="248" spans="1:52" ht="40.5" customHeight="1">
      <c r="A248" s="83" t="s">
        <v>298</v>
      </c>
      <c r="B248" s="83"/>
      <c r="C248" s="83"/>
      <c r="D248" s="83"/>
      <c r="E248" s="41"/>
      <c r="F248" s="41"/>
      <c r="G248" s="41"/>
      <c r="H248" s="41"/>
      <c r="I248" s="41"/>
      <c r="J248" s="41"/>
      <c r="K248" s="41"/>
      <c r="L248" s="41"/>
      <c r="M248" s="41"/>
      <c r="N248" s="73"/>
      <c r="O248" s="73"/>
      <c r="P248" s="73"/>
      <c r="Q248" s="73"/>
      <c r="R248" s="73"/>
      <c r="S248" s="73"/>
      <c r="T248" s="73"/>
      <c r="U248" s="73"/>
      <c r="V248" s="73"/>
      <c r="W248" s="73"/>
      <c r="X248" s="73"/>
      <c r="Y248" s="73"/>
      <c r="Z248" s="74"/>
      <c r="AA248" s="74"/>
      <c r="AB248" s="74"/>
      <c r="AC248" s="74"/>
      <c r="AD248" s="74"/>
      <c r="AE248" s="75"/>
      <c r="AF248" s="75"/>
      <c r="AG248" s="75"/>
      <c r="AH248" s="75"/>
      <c r="AI248" s="75"/>
      <c r="AJ248" s="75"/>
      <c r="AK248" s="75"/>
      <c r="AL248" s="75"/>
      <c r="AM248" s="75"/>
      <c r="AN248" s="75"/>
      <c r="AO248" s="76"/>
      <c r="AP248" s="76"/>
      <c r="AQ248" s="76"/>
      <c r="AR248" s="76"/>
      <c r="AS248" s="76"/>
      <c r="AT248" s="77"/>
      <c r="AU248" s="78"/>
      <c r="AV248" s="78"/>
      <c r="AW248" s="79"/>
      <c r="AX248" s="79"/>
      <c r="AY248" s="79"/>
      <c r="AZ248" s="79"/>
    </row>
    <row r="249" spans="1:52">
      <c r="G249" s="3"/>
      <c r="H249" s="3"/>
      <c r="I249" s="3"/>
      <c r="J249" s="3"/>
      <c r="K249" s="3"/>
      <c r="L249" s="3"/>
      <c r="M249" s="3"/>
      <c r="N249" s="3"/>
      <c r="O249" s="3"/>
      <c r="P249" s="3"/>
      <c r="Q249" s="3"/>
      <c r="R249" s="3"/>
      <c r="S249" s="3"/>
      <c r="T249" s="18"/>
      <c r="W249" s="59"/>
      <c r="X249" s="59"/>
      <c r="Y249" s="59"/>
      <c r="Z249" s="59"/>
      <c r="AA249" s="59"/>
      <c r="AB249" s="59"/>
      <c r="AC249" s="59"/>
      <c r="AD249" s="59"/>
      <c r="AE249" s="80"/>
      <c r="AF249" s="80"/>
      <c r="AG249" s="80"/>
      <c r="AH249" s="80"/>
      <c r="AI249" s="80"/>
      <c r="AJ249" s="80"/>
      <c r="AK249" s="80"/>
      <c r="AL249" s="80"/>
      <c r="AM249" s="80"/>
      <c r="AN249" s="80"/>
      <c r="AO249" s="81"/>
      <c r="AP249" s="81"/>
      <c r="AQ249" s="81"/>
      <c r="AR249" s="81"/>
      <c r="AS249" s="81"/>
      <c r="AT249" s="81"/>
      <c r="AU249" s="81"/>
      <c r="AV249" s="81"/>
      <c r="AW249" s="81"/>
      <c r="AX249" s="81"/>
      <c r="AY249" s="81"/>
      <c r="AZ249" s="81"/>
    </row>
    <row r="250" spans="1:52" ht="21" customHeight="1">
      <c r="A250" s="362" t="s">
        <v>54</v>
      </c>
      <c r="B250" s="362"/>
      <c r="C250" s="362"/>
      <c r="D250" s="362"/>
      <c r="E250" s="362"/>
      <c r="F250" s="362"/>
      <c r="G250" s="362"/>
      <c r="H250" s="362"/>
      <c r="I250" s="362"/>
      <c r="J250" s="362"/>
      <c r="K250" s="362"/>
      <c r="L250" s="362"/>
      <c r="M250" s="362"/>
      <c r="N250" s="362"/>
      <c r="O250" s="362"/>
      <c r="P250" s="362"/>
      <c r="Q250" s="362"/>
      <c r="R250" s="362"/>
      <c r="S250" s="362"/>
      <c r="T250" s="362"/>
      <c r="U250" s="362"/>
      <c r="V250" s="362"/>
      <c r="W250" s="363"/>
      <c r="X250" s="363"/>
      <c r="Y250" s="363"/>
      <c r="Z250" s="363"/>
      <c r="AA250" s="363"/>
      <c r="AB250" s="363"/>
      <c r="AC250" s="363"/>
      <c r="AD250" s="363"/>
      <c r="AE250" s="363"/>
      <c r="AF250" s="363"/>
      <c r="AG250" s="363"/>
      <c r="AH250" s="363"/>
      <c r="AI250" s="363"/>
      <c r="AJ250" s="363"/>
      <c r="AK250" s="363"/>
      <c r="AL250" s="363"/>
      <c r="AM250" s="363"/>
      <c r="AN250" s="19"/>
      <c r="AO250" s="364" t="s">
        <v>387</v>
      </c>
      <c r="AP250" s="364"/>
      <c r="AQ250" s="364"/>
      <c r="AR250" s="364"/>
      <c r="AS250" s="364"/>
      <c r="AT250" s="364"/>
      <c r="AU250" s="364"/>
      <c r="AV250" s="364"/>
      <c r="AW250" s="364"/>
      <c r="AX250" s="364"/>
      <c r="AY250" s="364"/>
      <c r="AZ250" s="364"/>
    </row>
    <row r="251" spans="1:52" ht="16.5"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357" t="s">
        <v>6</v>
      </c>
      <c r="X251" s="357"/>
      <c r="Y251" s="357"/>
      <c r="Z251" s="357"/>
      <c r="AA251" s="357"/>
      <c r="AB251" s="357"/>
      <c r="AC251" s="357"/>
      <c r="AD251" s="357"/>
      <c r="AE251" s="357"/>
      <c r="AF251" s="357"/>
      <c r="AG251" s="357"/>
      <c r="AH251" s="357"/>
      <c r="AI251" s="357"/>
      <c r="AJ251" s="357"/>
      <c r="AK251" s="357"/>
      <c r="AL251" s="357"/>
      <c r="AM251" s="357"/>
      <c r="AN251" s="20"/>
      <c r="AO251" s="357" t="s">
        <v>55</v>
      </c>
      <c r="AP251" s="357"/>
      <c r="AQ251" s="357"/>
      <c r="AR251" s="357"/>
      <c r="AS251" s="357"/>
      <c r="AT251" s="357"/>
      <c r="AU251" s="357"/>
      <c r="AV251" s="357"/>
      <c r="AW251" s="357"/>
      <c r="AX251" s="357"/>
      <c r="AY251" s="357"/>
      <c r="AZ251" s="357"/>
    </row>
    <row r="252" spans="1:52" ht="15.75">
      <c r="A252" s="358"/>
      <c r="B252" s="358"/>
      <c r="C252" s="358"/>
      <c r="D252" s="358"/>
      <c r="E252" s="358"/>
      <c r="F252" s="358"/>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V252" s="20"/>
      <c r="AW252" s="20"/>
      <c r="AX252" s="20"/>
      <c r="AY252" s="20"/>
      <c r="AZ252" s="20"/>
    </row>
    <row r="253" spans="1:52" ht="37.5" customHeight="1">
      <c r="A253" s="27" t="s">
        <v>303</v>
      </c>
      <c r="B253" s="21"/>
      <c r="C253" s="21"/>
      <c r="D253" s="21"/>
      <c r="E253" s="21"/>
      <c r="F253" s="21"/>
      <c r="G253" s="21"/>
      <c r="H253" s="21"/>
      <c r="I253" s="21"/>
      <c r="J253" s="21"/>
      <c r="K253" s="21"/>
      <c r="L253" s="21"/>
      <c r="M253" s="21"/>
      <c r="N253" s="21"/>
      <c r="O253" s="21"/>
      <c r="P253" s="21"/>
      <c r="Q253" s="21"/>
      <c r="R253" s="21"/>
      <c r="S253" s="21"/>
      <c r="T253" s="21"/>
      <c r="U253" s="21"/>
      <c r="V253" s="21"/>
      <c r="W253" s="359"/>
      <c r="X253" s="359"/>
      <c r="Y253" s="359"/>
      <c r="Z253" s="359"/>
      <c r="AA253" s="359"/>
      <c r="AB253" s="359"/>
      <c r="AC253" s="359"/>
      <c r="AD253" s="359"/>
      <c r="AE253" s="359"/>
      <c r="AF253" s="359"/>
      <c r="AG253" s="359"/>
      <c r="AH253" s="359"/>
      <c r="AI253" s="359"/>
      <c r="AJ253" s="359"/>
      <c r="AK253" s="359"/>
      <c r="AL253" s="359"/>
      <c r="AM253" s="359"/>
      <c r="AN253" s="19"/>
      <c r="AO253" s="360" t="s">
        <v>388</v>
      </c>
      <c r="AP253" s="360"/>
      <c r="AQ253" s="360"/>
      <c r="AR253" s="360"/>
      <c r="AS253" s="360"/>
      <c r="AT253" s="360"/>
      <c r="AU253" s="360"/>
      <c r="AV253" s="360"/>
      <c r="AW253" s="360"/>
      <c r="AX253" s="360"/>
      <c r="AY253" s="360"/>
      <c r="AZ253" s="360"/>
    </row>
    <row r="254" spans="1:52" ht="20.25" customHeight="1">
      <c r="A254" s="28"/>
      <c r="B254" s="21"/>
      <c r="C254" s="21"/>
      <c r="D254" s="21"/>
      <c r="E254" s="21"/>
      <c r="F254" s="21"/>
      <c r="G254" s="21"/>
      <c r="H254" s="21"/>
      <c r="I254" s="21"/>
      <c r="J254" s="21"/>
      <c r="K254" s="21"/>
      <c r="L254" s="21"/>
      <c r="M254" s="21"/>
      <c r="N254" s="21"/>
      <c r="O254" s="21"/>
      <c r="P254" s="20"/>
      <c r="Q254" s="20"/>
      <c r="R254" s="20"/>
      <c r="S254" s="20"/>
      <c r="T254" s="20"/>
      <c r="U254" s="20"/>
      <c r="V254" s="20"/>
      <c r="W254" s="357" t="s">
        <v>6</v>
      </c>
      <c r="X254" s="357"/>
      <c r="Y254" s="357"/>
      <c r="Z254" s="357"/>
      <c r="AA254" s="357"/>
      <c r="AB254" s="357"/>
      <c r="AC254" s="357"/>
      <c r="AD254" s="357"/>
      <c r="AE254" s="357"/>
      <c r="AF254" s="357"/>
      <c r="AG254" s="357"/>
      <c r="AH254" s="357"/>
      <c r="AI254" s="357"/>
      <c r="AJ254" s="357"/>
      <c r="AK254" s="357"/>
      <c r="AL254" s="357"/>
      <c r="AM254" s="357"/>
      <c r="AN254" s="20"/>
      <c r="AO254" s="357" t="s">
        <v>55</v>
      </c>
      <c r="AP254" s="357"/>
      <c r="AQ254" s="357"/>
      <c r="AR254" s="357"/>
      <c r="AS254" s="357"/>
      <c r="AT254" s="357"/>
      <c r="AU254" s="357"/>
      <c r="AV254" s="357"/>
      <c r="AW254" s="357"/>
      <c r="AX254" s="357"/>
      <c r="AY254" s="357"/>
      <c r="AZ254" s="357"/>
    </row>
    <row r="255" spans="1:52" ht="40.5" customHeight="1">
      <c r="AO255" s="1"/>
      <c r="AP255" s="1"/>
      <c r="AQ255" s="1"/>
      <c r="AR255" s="1"/>
      <c r="AS255" s="1"/>
      <c r="AT255" s="54"/>
      <c r="AU255" s="1"/>
    </row>
    <row r="256" spans="1:52" ht="19.5" customHeight="1"/>
    <row r="257" spans="1:17" ht="15.75">
      <c r="A257" s="354"/>
      <c r="B257" s="354"/>
      <c r="C257" s="354"/>
      <c r="D257" s="354"/>
      <c r="E257" s="354"/>
      <c r="F257" s="354"/>
      <c r="G257" s="354"/>
      <c r="H257" s="354"/>
    </row>
    <row r="258" spans="1:17" ht="15.75">
      <c r="A258" s="355" t="s">
        <v>36</v>
      </c>
      <c r="B258" s="355"/>
      <c r="C258" s="355"/>
      <c r="D258" s="355"/>
      <c r="E258" s="355"/>
      <c r="F258" s="355"/>
      <c r="G258" s="355"/>
      <c r="H258" s="355"/>
      <c r="I258" s="12"/>
      <c r="J258" s="12"/>
      <c r="K258" s="12"/>
      <c r="L258" s="12"/>
      <c r="M258" s="12"/>
      <c r="N258" s="12"/>
      <c r="O258" s="12"/>
      <c r="P258" s="12"/>
      <c r="Q258" s="12"/>
    </row>
    <row r="259" spans="1:17">
      <c r="A259" s="17" t="s">
        <v>37</v>
      </c>
    </row>
  </sheetData>
  <mergeCells count="910">
    <mergeCell ref="J1:M1"/>
    <mergeCell ref="AO1:AZ1"/>
    <mergeCell ref="A2:M2"/>
    <mergeCell ref="AO2:AZ2"/>
    <mergeCell ref="A3:M3"/>
    <mergeCell ref="AO3:AZ3"/>
    <mergeCell ref="A11:K11"/>
    <mergeCell ref="L11:AZ11"/>
    <mergeCell ref="A12:B12"/>
    <mergeCell ref="C12:K12"/>
    <mergeCell ref="L12:AZ12"/>
    <mergeCell ref="A13:K13"/>
    <mergeCell ref="L13:AZ13"/>
    <mergeCell ref="AO4:AZ4"/>
    <mergeCell ref="A7:AZ7"/>
    <mergeCell ref="A8:AZ8"/>
    <mergeCell ref="A10:B10"/>
    <mergeCell ref="C10:K10"/>
    <mergeCell ref="L10:AZ10"/>
    <mergeCell ref="A18:AZ18"/>
    <mergeCell ref="A19:F19"/>
    <mergeCell ref="G19:AZ19"/>
    <mergeCell ref="A20:F20"/>
    <mergeCell ref="G20:AZ20"/>
    <mergeCell ref="A21:F21"/>
    <mergeCell ref="G21:AZ21"/>
    <mergeCell ref="A14:B14"/>
    <mergeCell ref="C14:K14"/>
    <mergeCell ref="L14:AB14"/>
    <mergeCell ref="AC14:AZ14"/>
    <mergeCell ref="D16:J16"/>
    <mergeCell ref="L16:AB16"/>
    <mergeCell ref="AC16:AZ16"/>
    <mergeCell ref="A29:F29"/>
    <mergeCell ref="G29:AZ29"/>
    <mergeCell ref="A30:F30"/>
    <mergeCell ref="G30:AZ30"/>
    <mergeCell ref="A31:F31"/>
    <mergeCell ref="G31:AZ31"/>
    <mergeCell ref="A22:F22"/>
    <mergeCell ref="G22:AZ22"/>
    <mergeCell ref="A24:AZ24"/>
    <mergeCell ref="A25:AZ25"/>
    <mergeCell ref="A27:AZ27"/>
    <mergeCell ref="A28:F28"/>
    <mergeCell ref="G28:AZ28"/>
    <mergeCell ref="A35:F35"/>
    <mergeCell ref="G35:AZ35"/>
    <mergeCell ref="A36:F36"/>
    <mergeCell ref="G36:AZ36"/>
    <mergeCell ref="A37:F37"/>
    <mergeCell ref="G37:AZ37"/>
    <mergeCell ref="A32:F32"/>
    <mergeCell ref="G32:AZ32"/>
    <mergeCell ref="A33:F33"/>
    <mergeCell ref="G33:AZ33"/>
    <mergeCell ref="A34:F34"/>
    <mergeCell ref="G34:AZ34"/>
    <mergeCell ref="AR43:AT43"/>
    <mergeCell ref="AU43:AW43"/>
    <mergeCell ref="AC44:AG44"/>
    <mergeCell ref="AH44:AM44"/>
    <mergeCell ref="AN44:AQ44"/>
    <mergeCell ref="A38:F38"/>
    <mergeCell ref="G38:AZ38"/>
    <mergeCell ref="A39:F39"/>
    <mergeCell ref="G39:AZ39"/>
    <mergeCell ref="A41:AW41"/>
    <mergeCell ref="A42:AW42"/>
    <mergeCell ref="A45:C45"/>
    <mergeCell ref="D45:AB45"/>
    <mergeCell ref="AC45:AG45"/>
    <mergeCell ref="AH45:AM45"/>
    <mergeCell ref="AN45:AQ45"/>
    <mergeCell ref="A46:C46"/>
    <mergeCell ref="D46:AB46"/>
    <mergeCell ref="A43:C44"/>
    <mergeCell ref="D43:AB44"/>
    <mergeCell ref="AC43:AQ43"/>
    <mergeCell ref="A47:C47"/>
    <mergeCell ref="D47:AB47"/>
    <mergeCell ref="AC47:AG47"/>
    <mergeCell ref="AH47:AM47"/>
    <mergeCell ref="AN47:AQ47"/>
    <mergeCell ref="A48:C48"/>
    <mergeCell ref="D48:AB48"/>
    <mergeCell ref="AC48:AG48"/>
    <mergeCell ref="AH48:AM48"/>
    <mergeCell ref="AN48:AQ48"/>
    <mergeCell ref="A49:C49"/>
    <mergeCell ref="D49:AB49"/>
    <mergeCell ref="AC49:AG49"/>
    <mergeCell ref="AH49:AM49"/>
    <mergeCell ref="AN49:AQ49"/>
    <mergeCell ref="A50:C50"/>
    <mergeCell ref="D50:AB50"/>
    <mergeCell ref="AC50:AG50"/>
    <mergeCell ref="AH50:AM50"/>
    <mergeCell ref="AN50:AQ50"/>
    <mergeCell ref="A51:C51"/>
    <mergeCell ref="D51:AB51"/>
    <mergeCell ref="AC51:AG51"/>
    <mergeCell ref="AH51:AM51"/>
    <mergeCell ref="AN51:AQ51"/>
    <mergeCell ref="A52:C52"/>
    <mergeCell ref="D52:AB52"/>
    <mergeCell ref="AC52:AG52"/>
    <mergeCell ref="AH52:AM52"/>
    <mergeCell ref="AN52:AQ52"/>
    <mergeCell ref="A53:C53"/>
    <mergeCell ref="D53:AB53"/>
    <mergeCell ref="AC53:AG53"/>
    <mergeCell ref="AH53:AM53"/>
    <mergeCell ref="AN53:AQ53"/>
    <mergeCell ref="A54:C54"/>
    <mergeCell ref="D54:AB54"/>
    <mergeCell ref="AC54:AG54"/>
    <mergeCell ref="AH54:AM54"/>
    <mergeCell ref="AN54:AQ54"/>
    <mergeCell ref="D57:AB57"/>
    <mergeCell ref="AC57:AG57"/>
    <mergeCell ref="AH57:AM57"/>
    <mergeCell ref="AN57:AQ57"/>
    <mergeCell ref="D58:AB58"/>
    <mergeCell ref="AC58:AG58"/>
    <mergeCell ref="AH58:AM58"/>
    <mergeCell ref="AN58:AQ58"/>
    <mergeCell ref="A55:C55"/>
    <mergeCell ref="D55:AB55"/>
    <mergeCell ref="AC55:AG55"/>
    <mergeCell ref="AH55:AM55"/>
    <mergeCell ref="AN55:AQ55"/>
    <mergeCell ref="D56:AB56"/>
    <mergeCell ref="AC56:AG56"/>
    <mergeCell ref="AH56:AM56"/>
    <mergeCell ref="AN56:AQ56"/>
    <mergeCell ref="AX60:AZ60"/>
    <mergeCell ref="A61:C61"/>
    <mergeCell ref="D61:AB61"/>
    <mergeCell ref="AC61:AG61"/>
    <mergeCell ref="AH61:AM61"/>
    <mergeCell ref="AN61:AQ61"/>
    <mergeCell ref="AX61:AZ61"/>
    <mergeCell ref="D59:AB59"/>
    <mergeCell ref="AC59:AG59"/>
    <mergeCell ref="AH59:AM59"/>
    <mergeCell ref="AN59:AQ59"/>
    <mergeCell ref="A60:C60"/>
    <mergeCell ref="D60:AB60"/>
    <mergeCell ref="AC60:AG60"/>
    <mergeCell ref="AH60:AM60"/>
    <mergeCell ref="AN60:AQ60"/>
    <mergeCell ref="A67:C67"/>
    <mergeCell ref="D67:AA67"/>
    <mergeCell ref="AB67:AG67"/>
    <mergeCell ref="AH67:AL67"/>
    <mergeCell ref="AM67:AQ67"/>
    <mergeCell ref="A68:C68"/>
    <mergeCell ref="D68:AA68"/>
    <mergeCell ref="A63:AZ63"/>
    <mergeCell ref="A64:AW64"/>
    <mergeCell ref="A65:C66"/>
    <mergeCell ref="D65:AA66"/>
    <mergeCell ref="AB65:AG66"/>
    <mergeCell ref="AH65:AL66"/>
    <mergeCell ref="AM65:AQ66"/>
    <mergeCell ref="AR65:AT65"/>
    <mergeCell ref="AU65:AW65"/>
    <mergeCell ref="A69:C69"/>
    <mergeCell ref="D69:AA69"/>
    <mergeCell ref="AB69:AG69"/>
    <mergeCell ref="AH69:AL69"/>
    <mergeCell ref="AM69:AQ69"/>
    <mergeCell ref="A70:C70"/>
    <mergeCell ref="D70:AA70"/>
    <mergeCell ref="AB70:AG70"/>
    <mergeCell ref="AH70:AL70"/>
    <mergeCell ref="AM70:AQ70"/>
    <mergeCell ref="A71:C71"/>
    <mergeCell ref="D71:AA71"/>
    <mergeCell ref="AB71:AG71"/>
    <mergeCell ref="AH71:AL71"/>
    <mergeCell ref="AM71:AQ71"/>
    <mergeCell ref="A72:C72"/>
    <mergeCell ref="D72:AA72"/>
    <mergeCell ref="AB72:AG72"/>
    <mergeCell ref="AH72:AL72"/>
    <mergeCell ref="AM72:AQ72"/>
    <mergeCell ref="A76:AZ76"/>
    <mergeCell ref="A77:F77"/>
    <mergeCell ref="G77:Y77"/>
    <mergeCell ref="Z77:AD77"/>
    <mergeCell ref="AE77:AN77"/>
    <mergeCell ref="AO77:AT77"/>
    <mergeCell ref="AU77:AW77"/>
    <mergeCell ref="AX77:AZ77"/>
    <mergeCell ref="A73:C73"/>
    <mergeCell ref="D73:AA73"/>
    <mergeCell ref="AB73:AG73"/>
    <mergeCell ref="AH73:AL73"/>
    <mergeCell ref="AM73:AQ73"/>
    <mergeCell ref="A74:C74"/>
    <mergeCell ref="D74:AA74"/>
    <mergeCell ref="AB74:AG74"/>
    <mergeCell ref="AH74:AL74"/>
    <mergeCell ref="AM74:AQ74"/>
    <mergeCell ref="A78:F78"/>
    <mergeCell ref="G78:Y78"/>
    <mergeCell ref="Z78:AD78"/>
    <mergeCell ref="AE78:AN78"/>
    <mergeCell ref="AO78:AR78"/>
    <mergeCell ref="A79:F79"/>
    <mergeCell ref="G79:Y79"/>
    <mergeCell ref="Z79:AD79"/>
    <mergeCell ref="AE79:AN79"/>
    <mergeCell ref="A80:F80"/>
    <mergeCell ref="G80:Y80"/>
    <mergeCell ref="Z80:AD80"/>
    <mergeCell ref="AE80:AN80"/>
    <mergeCell ref="AO80:AR80"/>
    <mergeCell ref="A81:F81"/>
    <mergeCell ref="G81:Y81"/>
    <mergeCell ref="Z81:AD81"/>
    <mergeCell ref="AE81:AN81"/>
    <mergeCell ref="AO81:AR81"/>
    <mergeCell ref="A84:AZ84"/>
    <mergeCell ref="A85:F85"/>
    <mergeCell ref="G85:Y85"/>
    <mergeCell ref="Z85:AD85"/>
    <mergeCell ref="AE85:AN85"/>
    <mergeCell ref="AO85:AR85"/>
    <mergeCell ref="A82:F82"/>
    <mergeCell ref="G82:Y82"/>
    <mergeCell ref="Z82:AD82"/>
    <mergeCell ref="AE82:AN82"/>
    <mergeCell ref="AO82:AR82"/>
    <mergeCell ref="A83:F83"/>
    <mergeCell ref="G83:Y83"/>
    <mergeCell ref="Z83:AD83"/>
    <mergeCell ref="AE83:AN83"/>
    <mergeCell ref="AO83:AR83"/>
    <mergeCell ref="A88:AZ88"/>
    <mergeCell ref="A89:F89"/>
    <mergeCell ref="G89:Y89"/>
    <mergeCell ref="Z89:AD89"/>
    <mergeCell ref="AE89:AN89"/>
    <mergeCell ref="AO89:AR89"/>
    <mergeCell ref="A86:F86"/>
    <mergeCell ref="G86:Y86"/>
    <mergeCell ref="Z86:AD86"/>
    <mergeCell ref="AE86:AN86"/>
    <mergeCell ref="AO86:AR86"/>
    <mergeCell ref="A87:F87"/>
    <mergeCell ref="G87:Y87"/>
    <mergeCell ref="Z87:AD87"/>
    <mergeCell ref="AE87:AN87"/>
    <mergeCell ref="AO87:AR87"/>
    <mergeCell ref="A90:F90"/>
    <mergeCell ref="G90:Y90"/>
    <mergeCell ref="Z90:AD90"/>
    <mergeCell ref="AE90:AN90"/>
    <mergeCell ref="AO90:AR90"/>
    <mergeCell ref="A91:F91"/>
    <mergeCell ref="G91:Y91"/>
    <mergeCell ref="Z91:AD91"/>
    <mergeCell ref="AE91:AN91"/>
    <mergeCell ref="AO91:AR91"/>
    <mergeCell ref="A94:F94"/>
    <mergeCell ref="G94:Y94"/>
    <mergeCell ref="Z94:AD94"/>
    <mergeCell ref="AE94:AN94"/>
    <mergeCell ref="AO94:AR94"/>
    <mergeCell ref="A95:AZ95"/>
    <mergeCell ref="A92:AZ92"/>
    <mergeCell ref="A93:F93"/>
    <mergeCell ref="G93:Y93"/>
    <mergeCell ref="Z93:AD93"/>
    <mergeCell ref="AE93:AN93"/>
    <mergeCell ref="AO93:AR93"/>
    <mergeCell ref="A96:F96"/>
    <mergeCell ref="G96:Y96"/>
    <mergeCell ref="Z96:AD96"/>
    <mergeCell ref="AE96:AN96"/>
    <mergeCell ref="AO96:AR96"/>
    <mergeCell ref="A97:F97"/>
    <mergeCell ref="G97:Y97"/>
    <mergeCell ref="Z97:AD97"/>
    <mergeCell ref="AE97:AN97"/>
    <mergeCell ref="AO97:AR97"/>
    <mergeCell ref="A100:F100"/>
    <mergeCell ref="G100:Y100"/>
    <mergeCell ref="Z100:AD100"/>
    <mergeCell ref="AE100:AN100"/>
    <mergeCell ref="AO100:AR100"/>
    <mergeCell ref="A101:AZ101"/>
    <mergeCell ref="A98:F98"/>
    <mergeCell ref="G98:Y98"/>
    <mergeCell ref="Z98:AD98"/>
    <mergeCell ref="AE98:AN98"/>
    <mergeCell ref="AO98:AR98"/>
    <mergeCell ref="A99:F99"/>
    <mergeCell ref="G99:Y99"/>
    <mergeCell ref="Z99:AD99"/>
    <mergeCell ref="AE99:AN99"/>
    <mergeCell ref="AO99:AR99"/>
    <mergeCell ref="A102:F102"/>
    <mergeCell ref="G102:Y102"/>
    <mergeCell ref="Z102:AD102"/>
    <mergeCell ref="AE102:AN102"/>
    <mergeCell ref="AO102:AR102"/>
    <mergeCell ref="A103:F103"/>
    <mergeCell ref="G103:Y103"/>
    <mergeCell ref="Z103:AD103"/>
    <mergeCell ref="AE103:AN103"/>
    <mergeCell ref="AO103:AR103"/>
    <mergeCell ref="A106:AZ106"/>
    <mergeCell ref="A107:F107"/>
    <mergeCell ref="G107:Y107"/>
    <mergeCell ref="Z107:AD107"/>
    <mergeCell ref="AE107:AN107"/>
    <mergeCell ref="AO107:AR107"/>
    <mergeCell ref="A104:F104"/>
    <mergeCell ref="G104:Y104"/>
    <mergeCell ref="Z104:AD104"/>
    <mergeCell ref="AE104:AN104"/>
    <mergeCell ref="AO104:AR104"/>
    <mergeCell ref="A105:F105"/>
    <mergeCell ref="G105:Y105"/>
    <mergeCell ref="Z105:AD105"/>
    <mergeCell ref="AE105:AN105"/>
    <mergeCell ref="AO105:AR105"/>
    <mergeCell ref="A110:F110"/>
    <mergeCell ref="G110:Y110"/>
    <mergeCell ref="Z110:AD110"/>
    <mergeCell ref="AE110:AN110"/>
    <mergeCell ref="AO110:AR110"/>
    <mergeCell ref="A111:AZ111"/>
    <mergeCell ref="A108:F108"/>
    <mergeCell ref="G108:Y108"/>
    <mergeCell ref="Z108:AD108"/>
    <mergeCell ref="AE108:AN108"/>
    <mergeCell ref="AO108:AR108"/>
    <mergeCell ref="A109:F109"/>
    <mergeCell ref="G109:Y109"/>
    <mergeCell ref="Z109:AD109"/>
    <mergeCell ref="AE109:AN109"/>
    <mergeCell ref="AO109:AR109"/>
    <mergeCell ref="A114:AZ114"/>
    <mergeCell ref="A115:F115"/>
    <mergeCell ref="G115:Y115"/>
    <mergeCell ref="Z115:AD115"/>
    <mergeCell ref="AE115:AN115"/>
    <mergeCell ref="AO115:AR115"/>
    <mergeCell ref="A112:F112"/>
    <mergeCell ref="G112:Y112"/>
    <mergeCell ref="Z112:AD112"/>
    <mergeCell ref="AE112:AN112"/>
    <mergeCell ref="AO112:AR112"/>
    <mergeCell ref="A113:F113"/>
    <mergeCell ref="G113:Y113"/>
    <mergeCell ref="Z113:AD113"/>
    <mergeCell ref="AE113:AN113"/>
    <mergeCell ref="AO113:AR113"/>
    <mergeCell ref="A116:F116"/>
    <mergeCell ref="G116:Y116"/>
    <mergeCell ref="Z116:AD116"/>
    <mergeCell ref="AE116:AN116"/>
    <mergeCell ref="AO116:AR116"/>
    <mergeCell ref="A117:F117"/>
    <mergeCell ref="G117:Y117"/>
    <mergeCell ref="Z117:AD117"/>
    <mergeCell ref="AE117:AN117"/>
    <mergeCell ref="AO117:AR117"/>
    <mergeCell ref="A120:AZ120"/>
    <mergeCell ref="A121:F121"/>
    <mergeCell ref="G121:Y121"/>
    <mergeCell ref="Z121:AD121"/>
    <mergeCell ref="AE121:AN121"/>
    <mergeCell ref="AO121:AR121"/>
    <mergeCell ref="A118:F118"/>
    <mergeCell ref="G118:Y118"/>
    <mergeCell ref="Z118:AD118"/>
    <mergeCell ref="AE118:AN118"/>
    <mergeCell ref="AO118:AR118"/>
    <mergeCell ref="A119:F119"/>
    <mergeCell ref="G119:Y119"/>
    <mergeCell ref="Z119:AD119"/>
    <mergeCell ref="AE119:AN119"/>
    <mergeCell ref="AO119:AR119"/>
    <mergeCell ref="A124:F124"/>
    <mergeCell ref="G124:Y124"/>
    <mergeCell ref="Z124:AD124"/>
    <mergeCell ref="AE124:AN124"/>
    <mergeCell ref="AO124:AR124"/>
    <mergeCell ref="A125:AZ125"/>
    <mergeCell ref="A122:F122"/>
    <mergeCell ref="G122:Y122"/>
    <mergeCell ref="Z122:AD122"/>
    <mergeCell ref="AE122:AN122"/>
    <mergeCell ref="AO122:AR122"/>
    <mergeCell ref="A123:F123"/>
    <mergeCell ref="G123:Y123"/>
    <mergeCell ref="Z123:AD123"/>
    <mergeCell ref="AE123:AN123"/>
    <mergeCell ref="AO123:AR123"/>
    <mergeCell ref="A126:F126"/>
    <mergeCell ref="G126:Y126"/>
    <mergeCell ref="Z126:AD126"/>
    <mergeCell ref="AE126:AN126"/>
    <mergeCell ref="AO126:AR126"/>
    <mergeCell ref="A127:F127"/>
    <mergeCell ref="G127:Y127"/>
    <mergeCell ref="Z127:AD127"/>
    <mergeCell ref="AE127:AN127"/>
    <mergeCell ref="AO127:AR127"/>
    <mergeCell ref="A128:F128"/>
    <mergeCell ref="G128:Y128"/>
    <mergeCell ref="Z128:AD128"/>
    <mergeCell ref="AE128:AN128"/>
    <mergeCell ref="AO128:AR128"/>
    <mergeCell ref="A129:F129"/>
    <mergeCell ref="G129:Y129"/>
    <mergeCell ref="Z129:AD129"/>
    <mergeCell ref="AE129:AN129"/>
    <mergeCell ref="AO129:AR129"/>
    <mergeCell ref="A132:F132"/>
    <mergeCell ref="G132:Y132"/>
    <mergeCell ref="Z132:AD132"/>
    <mergeCell ref="AE132:AN132"/>
    <mergeCell ref="AO132:AR132"/>
    <mergeCell ref="A133:AZ133"/>
    <mergeCell ref="A130:AZ130"/>
    <mergeCell ref="A131:F131"/>
    <mergeCell ref="G131:Y131"/>
    <mergeCell ref="Z131:AD131"/>
    <mergeCell ref="AE131:AN131"/>
    <mergeCell ref="AO131:AR131"/>
    <mergeCell ref="A134:F134"/>
    <mergeCell ref="G134:Y134"/>
    <mergeCell ref="Z134:AD134"/>
    <mergeCell ref="AE134:AN134"/>
    <mergeCell ref="AO134:AR134"/>
    <mergeCell ref="A135:F135"/>
    <mergeCell ref="G135:Y135"/>
    <mergeCell ref="Z135:AD135"/>
    <mergeCell ref="AE135:AN135"/>
    <mergeCell ref="AO135:AR135"/>
    <mergeCell ref="A138:F138"/>
    <mergeCell ref="G138:Y138"/>
    <mergeCell ref="Z138:AD138"/>
    <mergeCell ref="AE138:AN138"/>
    <mergeCell ref="AO138:AR138"/>
    <mergeCell ref="A139:AZ139"/>
    <mergeCell ref="A136:F136"/>
    <mergeCell ref="G136:Y136"/>
    <mergeCell ref="Z136:AD136"/>
    <mergeCell ref="AE136:AN136"/>
    <mergeCell ref="AO136:AR136"/>
    <mergeCell ref="A137:F137"/>
    <mergeCell ref="G137:Y137"/>
    <mergeCell ref="Z137:AD137"/>
    <mergeCell ref="AE137:AN137"/>
    <mergeCell ref="AO137:AR137"/>
    <mergeCell ref="A140:F140"/>
    <mergeCell ref="G140:Y140"/>
    <mergeCell ref="Z140:AD140"/>
    <mergeCell ref="AE140:AN140"/>
    <mergeCell ref="AO140:AR140"/>
    <mergeCell ref="A141:F141"/>
    <mergeCell ref="G141:Y141"/>
    <mergeCell ref="Z141:AD141"/>
    <mergeCell ref="AE141:AN141"/>
    <mergeCell ref="AO141:AR141"/>
    <mergeCell ref="A144:AZ144"/>
    <mergeCell ref="A145:F145"/>
    <mergeCell ref="G145:Y145"/>
    <mergeCell ref="Z145:AD145"/>
    <mergeCell ref="AE145:AN145"/>
    <mergeCell ref="AO145:AR145"/>
    <mergeCell ref="A142:F142"/>
    <mergeCell ref="G142:Y142"/>
    <mergeCell ref="Z142:AD142"/>
    <mergeCell ref="AE142:AN142"/>
    <mergeCell ref="AO142:AR142"/>
    <mergeCell ref="A143:F143"/>
    <mergeCell ref="G143:Y143"/>
    <mergeCell ref="Z143:AD143"/>
    <mergeCell ref="AE143:AN143"/>
    <mergeCell ref="AO143:AR143"/>
    <mergeCell ref="A148:F148"/>
    <mergeCell ref="G148:Y148"/>
    <mergeCell ref="Z148:AD148"/>
    <mergeCell ref="AE148:AN148"/>
    <mergeCell ref="AO148:AR148"/>
    <mergeCell ref="A149:AZ149"/>
    <mergeCell ref="A146:F146"/>
    <mergeCell ref="G146:Y146"/>
    <mergeCell ref="Z146:AD146"/>
    <mergeCell ref="AE146:AN146"/>
    <mergeCell ref="AO146:AR146"/>
    <mergeCell ref="A147:F147"/>
    <mergeCell ref="G147:Y147"/>
    <mergeCell ref="Z147:AD147"/>
    <mergeCell ref="AE147:AN147"/>
    <mergeCell ref="AO147:AR147"/>
    <mergeCell ref="A152:AZ152"/>
    <mergeCell ref="A153:F153"/>
    <mergeCell ref="G153:Y153"/>
    <mergeCell ref="Z153:AD153"/>
    <mergeCell ref="AE153:AN153"/>
    <mergeCell ref="AO153:AR153"/>
    <mergeCell ref="A150:F150"/>
    <mergeCell ref="G150:Y150"/>
    <mergeCell ref="Z150:AD150"/>
    <mergeCell ref="AE150:AN150"/>
    <mergeCell ref="AO150:AR150"/>
    <mergeCell ref="A151:F151"/>
    <mergeCell ref="G151:Y151"/>
    <mergeCell ref="Z151:AD151"/>
    <mergeCell ref="AE151:AN151"/>
    <mergeCell ref="AO151:AR151"/>
    <mergeCell ref="A156:F156"/>
    <mergeCell ref="G156:Y156"/>
    <mergeCell ref="Z156:AD156"/>
    <mergeCell ref="AE156:AN156"/>
    <mergeCell ref="AO156:AR156"/>
    <mergeCell ref="A157:AZ157"/>
    <mergeCell ref="A154:F154"/>
    <mergeCell ref="G154:Y154"/>
    <mergeCell ref="Z154:AD154"/>
    <mergeCell ref="AE154:AN154"/>
    <mergeCell ref="AO154:AR154"/>
    <mergeCell ref="A155:F155"/>
    <mergeCell ref="G155:Y155"/>
    <mergeCell ref="Z155:AD155"/>
    <mergeCell ref="AE155:AN155"/>
    <mergeCell ref="AO155:AR155"/>
    <mergeCell ref="A160:F160"/>
    <mergeCell ref="G160:Y160"/>
    <mergeCell ref="Z160:AD160"/>
    <mergeCell ref="AE160:AN160"/>
    <mergeCell ref="AO160:AR160"/>
    <mergeCell ref="A161:AZ161"/>
    <mergeCell ref="A158:F158"/>
    <mergeCell ref="G158:Y158"/>
    <mergeCell ref="Z158:AD158"/>
    <mergeCell ref="AE158:AN158"/>
    <mergeCell ref="AO158:AR158"/>
    <mergeCell ref="A159:F159"/>
    <mergeCell ref="G159:Y159"/>
    <mergeCell ref="Z159:AD159"/>
    <mergeCell ref="AE159:AN159"/>
    <mergeCell ref="AO159:AR159"/>
    <mergeCell ref="A164:F164"/>
    <mergeCell ref="G164:Y164"/>
    <mergeCell ref="Z164:AD164"/>
    <mergeCell ref="AE164:AN164"/>
    <mergeCell ref="AO164:AR164"/>
    <mergeCell ref="A165:AZ165"/>
    <mergeCell ref="A162:F162"/>
    <mergeCell ref="G162:Y162"/>
    <mergeCell ref="Z162:AD162"/>
    <mergeCell ref="AE162:AN162"/>
    <mergeCell ref="AO162:AR162"/>
    <mergeCell ref="A163:F163"/>
    <mergeCell ref="G163:Y163"/>
    <mergeCell ref="Z163:AD163"/>
    <mergeCell ref="AE163:AN163"/>
    <mergeCell ref="AO163:AR163"/>
    <mergeCell ref="A168:AZ168"/>
    <mergeCell ref="A169:F169"/>
    <mergeCell ref="G169:Y169"/>
    <mergeCell ref="Z169:AD169"/>
    <mergeCell ref="AE169:AN169"/>
    <mergeCell ref="AO169:AR169"/>
    <mergeCell ref="A166:F166"/>
    <mergeCell ref="G166:Y166"/>
    <mergeCell ref="Z166:AD166"/>
    <mergeCell ref="AE166:AN166"/>
    <mergeCell ref="AO166:AR166"/>
    <mergeCell ref="A167:F167"/>
    <mergeCell ref="G167:Y167"/>
    <mergeCell ref="Z167:AD167"/>
    <mergeCell ref="AE167:AN167"/>
    <mergeCell ref="AO167:AR167"/>
    <mergeCell ref="A170:F170"/>
    <mergeCell ref="G170:Y170"/>
    <mergeCell ref="Z170:AD170"/>
    <mergeCell ref="AE170:AN170"/>
    <mergeCell ref="AO170:AR170"/>
    <mergeCell ref="A171:F171"/>
    <mergeCell ref="G171:Y171"/>
    <mergeCell ref="Z171:AD171"/>
    <mergeCell ref="AE171:AN171"/>
    <mergeCell ref="AO171:AR171"/>
    <mergeCell ref="A174:AZ174"/>
    <mergeCell ref="A175:F175"/>
    <mergeCell ref="G175:Y175"/>
    <mergeCell ref="Z175:AD175"/>
    <mergeCell ref="AE175:AN175"/>
    <mergeCell ref="AO175:AR175"/>
    <mergeCell ref="A172:F172"/>
    <mergeCell ref="G172:Y172"/>
    <mergeCell ref="Z172:AD172"/>
    <mergeCell ref="AE172:AN172"/>
    <mergeCell ref="AO172:AR172"/>
    <mergeCell ref="A173:F173"/>
    <mergeCell ref="G173:Y173"/>
    <mergeCell ref="Z173:AD173"/>
    <mergeCell ref="AE173:AN173"/>
    <mergeCell ref="AO173:AR173"/>
    <mergeCell ref="A178:F178"/>
    <mergeCell ref="G178:Y178"/>
    <mergeCell ref="Z178:AD178"/>
    <mergeCell ref="AE178:AN178"/>
    <mergeCell ref="AO178:AR178"/>
    <mergeCell ref="A179:AZ179"/>
    <mergeCell ref="A176:F176"/>
    <mergeCell ref="G176:Y176"/>
    <mergeCell ref="Z176:AD176"/>
    <mergeCell ref="AE176:AN176"/>
    <mergeCell ref="AO176:AR176"/>
    <mergeCell ref="A177:F177"/>
    <mergeCell ref="G177:Y177"/>
    <mergeCell ref="Z177:AD177"/>
    <mergeCell ref="AE177:AN177"/>
    <mergeCell ref="AO177:AR177"/>
    <mergeCell ref="A180:F180"/>
    <mergeCell ref="G180:Y180"/>
    <mergeCell ref="Z180:AD180"/>
    <mergeCell ref="AE180:AN180"/>
    <mergeCell ref="AO180:AR180"/>
    <mergeCell ref="A181:F181"/>
    <mergeCell ref="G181:Y181"/>
    <mergeCell ref="Z181:AD181"/>
    <mergeCell ref="AE181:AN181"/>
    <mergeCell ref="AO181:AR181"/>
    <mergeCell ref="A182:F182"/>
    <mergeCell ref="G182:Y182"/>
    <mergeCell ref="Z182:AD182"/>
    <mergeCell ref="AE182:AN182"/>
    <mergeCell ref="AO182:AR182"/>
    <mergeCell ref="A183:F183"/>
    <mergeCell ref="G183:Y183"/>
    <mergeCell ref="Z183:AD183"/>
    <mergeCell ref="AE183:AN183"/>
    <mergeCell ref="AO183:AR183"/>
    <mergeCell ref="A186:F186"/>
    <mergeCell ref="G186:Y186"/>
    <mergeCell ref="Z186:AD186"/>
    <mergeCell ref="AE186:AN186"/>
    <mergeCell ref="AO186:AR186"/>
    <mergeCell ref="A187:AZ187"/>
    <mergeCell ref="A184:AZ184"/>
    <mergeCell ref="A185:F185"/>
    <mergeCell ref="G185:Y185"/>
    <mergeCell ref="Z185:AD185"/>
    <mergeCell ref="AE185:AN185"/>
    <mergeCell ref="AO185:AR185"/>
    <mergeCell ref="A188:F188"/>
    <mergeCell ref="G188:Y188"/>
    <mergeCell ref="Z188:AD188"/>
    <mergeCell ref="AE188:AN188"/>
    <mergeCell ref="AO188:AR188"/>
    <mergeCell ref="A189:F189"/>
    <mergeCell ref="G189:Y189"/>
    <mergeCell ref="Z189:AD189"/>
    <mergeCell ref="AE189:AN189"/>
    <mergeCell ref="AO189:AR189"/>
    <mergeCell ref="A192:AZ192"/>
    <mergeCell ref="A193:F193"/>
    <mergeCell ref="G193:Y193"/>
    <mergeCell ref="Z193:AD193"/>
    <mergeCell ref="AE193:AN193"/>
    <mergeCell ref="AO193:AR193"/>
    <mergeCell ref="A190:F190"/>
    <mergeCell ref="G190:Y190"/>
    <mergeCell ref="Z190:AD190"/>
    <mergeCell ref="AE190:AN190"/>
    <mergeCell ref="AO190:AR190"/>
    <mergeCell ref="A191:F191"/>
    <mergeCell ref="G191:Y191"/>
    <mergeCell ref="Z191:AD191"/>
    <mergeCell ref="AE191:AN191"/>
    <mergeCell ref="AO191:AR191"/>
    <mergeCell ref="A196:AZ196"/>
    <mergeCell ref="A197:F197"/>
    <mergeCell ref="G197:Y197"/>
    <mergeCell ref="Z197:AD197"/>
    <mergeCell ref="AE197:AN197"/>
    <mergeCell ref="AO197:AR197"/>
    <mergeCell ref="A194:F194"/>
    <mergeCell ref="G194:Y194"/>
    <mergeCell ref="Z194:AD194"/>
    <mergeCell ref="AE194:AN194"/>
    <mergeCell ref="AO194:AR194"/>
    <mergeCell ref="A195:F195"/>
    <mergeCell ref="G195:Y195"/>
    <mergeCell ref="Z195:AD195"/>
    <mergeCell ref="AE195:AN195"/>
    <mergeCell ref="AO195:AR195"/>
    <mergeCell ref="A198:F198"/>
    <mergeCell ref="G198:Y198"/>
    <mergeCell ref="Z198:AD198"/>
    <mergeCell ref="AE198:AN198"/>
    <mergeCell ref="AO198:AR198"/>
    <mergeCell ref="A199:F199"/>
    <mergeCell ref="G199:Y199"/>
    <mergeCell ref="Z199:AD199"/>
    <mergeCell ref="AE199:AN199"/>
    <mergeCell ref="AO199:AR199"/>
    <mergeCell ref="A202:F202"/>
    <mergeCell ref="G202:Y202"/>
    <mergeCell ref="Z202:AD202"/>
    <mergeCell ref="AE202:AN202"/>
    <mergeCell ref="AO202:AR202"/>
    <mergeCell ref="A203:AZ203"/>
    <mergeCell ref="A200:AZ200"/>
    <mergeCell ref="A201:F201"/>
    <mergeCell ref="G201:Y201"/>
    <mergeCell ref="Z201:AD201"/>
    <mergeCell ref="AE201:AN201"/>
    <mergeCell ref="AO201:AR201"/>
    <mergeCell ref="A204:F204"/>
    <mergeCell ref="G204:Y204"/>
    <mergeCell ref="Z204:AD204"/>
    <mergeCell ref="AE204:AN204"/>
    <mergeCell ref="AO204:AR204"/>
    <mergeCell ref="A205:F205"/>
    <mergeCell ref="G205:Y205"/>
    <mergeCell ref="Z205:AD205"/>
    <mergeCell ref="AE205:AN205"/>
    <mergeCell ref="AO205:AR205"/>
    <mergeCell ref="A206:F206"/>
    <mergeCell ref="G206:Y206"/>
    <mergeCell ref="Z206:AD206"/>
    <mergeCell ref="AE206:AN206"/>
    <mergeCell ref="AO206:AR206"/>
    <mergeCell ref="A207:F207"/>
    <mergeCell ref="G207:Y207"/>
    <mergeCell ref="Z207:AD207"/>
    <mergeCell ref="AE207:AN207"/>
    <mergeCell ref="AO207:AR207"/>
    <mergeCell ref="A208:F208"/>
    <mergeCell ref="G208:Y208"/>
    <mergeCell ref="Z208:AD208"/>
    <mergeCell ref="AE208:AN208"/>
    <mergeCell ref="AO208:AR208"/>
    <mergeCell ref="A209:F209"/>
    <mergeCell ref="G209:Y209"/>
    <mergeCell ref="Z209:AD209"/>
    <mergeCell ref="AE209:AN209"/>
    <mergeCell ref="AO209:AR209"/>
    <mergeCell ref="A212:AZ212"/>
    <mergeCell ref="A213:F213"/>
    <mergeCell ref="G213:Y213"/>
    <mergeCell ref="Z213:AD213"/>
    <mergeCell ref="AE213:AN213"/>
    <mergeCell ref="AO213:AR213"/>
    <mergeCell ref="A210:F210"/>
    <mergeCell ref="G210:Y210"/>
    <mergeCell ref="Z210:AD210"/>
    <mergeCell ref="AE210:AN210"/>
    <mergeCell ref="AO210:AR210"/>
    <mergeCell ref="A211:F211"/>
    <mergeCell ref="G211:Y211"/>
    <mergeCell ref="Z211:AD211"/>
    <mergeCell ref="AE211:AN211"/>
    <mergeCell ref="AO211:AR211"/>
    <mergeCell ref="A214:F214"/>
    <mergeCell ref="G214:Y214"/>
    <mergeCell ref="Z214:AD214"/>
    <mergeCell ref="AE214:AN214"/>
    <mergeCell ref="AO214:AR214"/>
    <mergeCell ref="A215:F215"/>
    <mergeCell ref="G215:Y215"/>
    <mergeCell ref="Z215:AD215"/>
    <mergeCell ref="AE215:AN215"/>
    <mergeCell ref="AO215:AR215"/>
    <mergeCell ref="A216:F216"/>
    <mergeCell ref="G216:Y216"/>
    <mergeCell ref="Z216:AD216"/>
    <mergeCell ref="AE216:AN216"/>
    <mergeCell ref="AO216:AR216"/>
    <mergeCell ref="A217:F217"/>
    <mergeCell ref="G217:Y217"/>
    <mergeCell ref="Z217:AD217"/>
    <mergeCell ref="AE217:AN217"/>
    <mergeCell ref="AO217:AR217"/>
    <mergeCell ref="A220:AZ220"/>
    <mergeCell ref="A221:F221"/>
    <mergeCell ref="G221:Y221"/>
    <mergeCell ref="Z221:AD221"/>
    <mergeCell ref="AE221:AN221"/>
    <mergeCell ref="AO221:AR221"/>
    <mergeCell ref="A218:F218"/>
    <mergeCell ref="G218:Y218"/>
    <mergeCell ref="Z218:AD218"/>
    <mergeCell ref="AE218:AN218"/>
    <mergeCell ref="AO218:AR218"/>
    <mergeCell ref="A219:F219"/>
    <mergeCell ref="G219:Y219"/>
    <mergeCell ref="Z219:AD219"/>
    <mergeCell ref="AE219:AN219"/>
    <mergeCell ref="AO219:AR219"/>
    <mergeCell ref="A222:F222"/>
    <mergeCell ref="G222:Y222"/>
    <mergeCell ref="Z222:AD222"/>
    <mergeCell ref="AE222:AN222"/>
    <mergeCell ref="AO222:AR222"/>
    <mergeCell ref="A223:F223"/>
    <mergeCell ref="G223:Y223"/>
    <mergeCell ref="Z223:AD223"/>
    <mergeCell ref="AE223:AN223"/>
    <mergeCell ref="AO223:AR223"/>
    <mergeCell ref="A224:F224"/>
    <mergeCell ref="G224:Y224"/>
    <mergeCell ref="Z224:AD224"/>
    <mergeCell ref="AE224:AN224"/>
    <mergeCell ref="AO224:AR224"/>
    <mergeCell ref="A225:F225"/>
    <mergeCell ref="G225:Y225"/>
    <mergeCell ref="Z225:AD225"/>
    <mergeCell ref="AE225:AN225"/>
    <mergeCell ref="AO225:AR225"/>
    <mergeCell ref="A226:F226"/>
    <mergeCell ref="G226:Y226"/>
    <mergeCell ref="Z226:AD226"/>
    <mergeCell ref="AE226:AN226"/>
    <mergeCell ref="AO226:AR226"/>
    <mergeCell ref="A227:F227"/>
    <mergeCell ref="G227:Y227"/>
    <mergeCell ref="Z227:AD227"/>
    <mergeCell ref="AE227:AN227"/>
    <mergeCell ref="AO227:AR227"/>
    <mergeCell ref="A230:F230"/>
    <mergeCell ref="G230:Y230"/>
    <mergeCell ref="Z230:AD230"/>
    <mergeCell ref="AE230:AN230"/>
    <mergeCell ref="AO230:AR230"/>
    <mergeCell ref="A231:AZ231"/>
    <mergeCell ref="A228:AZ228"/>
    <mergeCell ref="A229:F229"/>
    <mergeCell ref="G229:Y229"/>
    <mergeCell ref="Z229:AD229"/>
    <mergeCell ref="AE229:AN229"/>
    <mergeCell ref="AO229:AR229"/>
    <mergeCell ref="A234:F234"/>
    <mergeCell ref="G234:Y234"/>
    <mergeCell ref="Z234:AD234"/>
    <mergeCell ref="AE234:AN234"/>
    <mergeCell ref="AO234:AR234"/>
    <mergeCell ref="A235:AZ235"/>
    <mergeCell ref="A232:F232"/>
    <mergeCell ref="G232:Y232"/>
    <mergeCell ref="Z232:AD232"/>
    <mergeCell ref="AE232:AN232"/>
    <mergeCell ref="AO232:AR232"/>
    <mergeCell ref="A233:F233"/>
    <mergeCell ref="G233:Y233"/>
    <mergeCell ref="Z233:AD233"/>
    <mergeCell ref="AE233:AN233"/>
    <mergeCell ref="AO233:AR233"/>
    <mergeCell ref="A236:F236"/>
    <mergeCell ref="G236:Y236"/>
    <mergeCell ref="Z236:AD236"/>
    <mergeCell ref="AE236:AN236"/>
    <mergeCell ref="AO236:AR236"/>
    <mergeCell ref="A237:F237"/>
    <mergeCell ref="G237:Y237"/>
    <mergeCell ref="Z237:AD237"/>
    <mergeCell ref="AE237:AN237"/>
    <mergeCell ref="AO237:AR237"/>
    <mergeCell ref="A240:F240"/>
    <mergeCell ref="G240:Y240"/>
    <mergeCell ref="Z240:AD240"/>
    <mergeCell ref="AE240:AN240"/>
    <mergeCell ref="AO240:AR240"/>
    <mergeCell ref="A241:AZ241"/>
    <mergeCell ref="A238:AZ238"/>
    <mergeCell ref="A239:F239"/>
    <mergeCell ref="G239:Y239"/>
    <mergeCell ref="Z239:AD239"/>
    <mergeCell ref="AE239:AN239"/>
    <mergeCell ref="AO239:AR239"/>
    <mergeCell ref="A242:F242"/>
    <mergeCell ref="G242:Y242"/>
    <mergeCell ref="Z242:AD242"/>
    <mergeCell ref="AE242:AN242"/>
    <mergeCell ref="AO242:AR242"/>
    <mergeCell ref="A243:F243"/>
    <mergeCell ref="G243:Y243"/>
    <mergeCell ref="Z243:AD243"/>
    <mergeCell ref="AE243:AN243"/>
    <mergeCell ref="AO243:AR243"/>
    <mergeCell ref="A258:H258"/>
    <mergeCell ref="A247:AY247"/>
    <mergeCell ref="A252:F252"/>
    <mergeCell ref="W253:AM253"/>
    <mergeCell ref="AO253:AZ253"/>
    <mergeCell ref="W254:AM254"/>
    <mergeCell ref="AO254:AZ254"/>
    <mergeCell ref="A257:H257"/>
    <mergeCell ref="A244:AZ244"/>
    <mergeCell ref="A245:AZ245"/>
    <mergeCell ref="A250:V250"/>
    <mergeCell ref="W250:AM250"/>
    <mergeCell ref="AO250:AZ250"/>
    <mergeCell ref="W251:AM251"/>
    <mergeCell ref="AO251:AZ251"/>
  </mergeCells>
  <conditionalFormatting sqref="D60:D61">
    <cfRule type="cellIs" dxfId="59" priority="30" stopIfTrue="1" operator="equal">
      <formula>$D46</formula>
    </cfRule>
  </conditionalFormatting>
  <conditionalFormatting sqref="D61">
    <cfRule type="cellIs" dxfId="58" priority="29" stopIfTrue="1" operator="equal">
      <formula>$D48</formula>
    </cfRule>
  </conditionalFormatting>
  <conditionalFormatting sqref="A84">
    <cfRule type="cellIs" dxfId="57" priority="28" stopIfTrue="1" operator="equal">
      <formula>$C83</formula>
    </cfRule>
  </conditionalFormatting>
  <conditionalFormatting sqref="A88">
    <cfRule type="cellIs" dxfId="56" priority="27" stopIfTrue="1" operator="equal">
      <formula>$C87</formula>
    </cfRule>
  </conditionalFormatting>
  <conditionalFormatting sqref="A92">
    <cfRule type="cellIs" dxfId="55" priority="26" stopIfTrue="1" operator="equal">
      <formula>$C91</formula>
    </cfRule>
  </conditionalFormatting>
  <conditionalFormatting sqref="A95">
    <cfRule type="cellIs" dxfId="54" priority="25" stopIfTrue="1" operator="equal">
      <formula>$C94</formula>
    </cfRule>
  </conditionalFormatting>
  <conditionalFormatting sqref="A101 A106 A111 A120">
    <cfRule type="cellIs" dxfId="53" priority="24" stopIfTrue="1" operator="equal">
      <formula>#REF!</formula>
    </cfRule>
  </conditionalFormatting>
  <conditionalFormatting sqref="A114">
    <cfRule type="cellIs" dxfId="52" priority="23" stopIfTrue="1" operator="equal">
      <formula>$C113</formula>
    </cfRule>
  </conditionalFormatting>
  <conditionalFormatting sqref="A125">
    <cfRule type="cellIs" dxfId="51" priority="22" stopIfTrue="1" operator="equal">
      <formula>$C124</formula>
    </cfRule>
  </conditionalFormatting>
  <conditionalFormatting sqref="A130">
    <cfRule type="cellIs" dxfId="50" priority="21" stopIfTrue="1" operator="equal">
      <formula>$C129</formula>
    </cfRule>
  </conditionalFormatting>
  <conditionalFormatting sqref="A133">
    <cfRule type="cellIs" dxfId="49" priority="20" stopIfTrue="1" operator="equal">
      <formula>$C132</formula>
    </cfRule>
  </conditionalFormatting>
  <conditionalFormatting sqref="A139 A157 A235 A238 A241">
    <cfRule type="cellIs" dxfId="48" priority="19" stopIfTrue="1" operator="equal">
      <formula>#REF!</formula>
    </cfRule>
  </conditionalFormatting>
  <conditionalFormatting sqref="A144">
    <cfRule type="cellIs" dxfId="47" priority="18" stopIfTrue="1" operator="equal">
      <formula>$C143</formula>
    </cfRule>
  </conditionalFormatting>
  <conditionalFormatting sqref="A149">
    <cfRule type="cellIs" dxfId="46" priority="17" stopIfTrue="1" operator="equal">
      <formula>$C148</formula>
    </cfRule>
  </conditionalFormatting>
  <conditionalFormatting sqref="A152">
    <cfRule type="cellIs" dxfId="45" priority="16" stopIfTrue="1" operator="equal">
      <formula>$C151</formula>
    </cfRule>
  </conditionalFormatting>
  <conditionalFormatting sqref="A161">
    <cfRule type="cellIs" dxfId="44" priority="15" stopIfTrue="1" operator="equal">
      <formula>$C160</formula>
    </cfRule>
  </conditionalFormatting>
  <conditionalFormatting sqref="A165">
    <cfRule type="cellIs" dxfId="43" priority="14" stopIfTrue="1" operator="equal">
      <formula>$C164</formula>
    </cfRule>
  </conditionalFormatting>
  <conditionalFormatting sqref="A168">
    <cfRule type="cellIs" dxfId="42" priority="13" stopIfTrue="1" operator="equal">
      <formula>$C167</formula>
    </cfRule>
  </conditionalFormatting>
  <conditionalFormatting sqref="A174">
    <cfRule type="cellIs" dxfId="41" priority="12" stopIfTrue="1" operator="equal">
      <formula>$C173</formula>
    </cfRule>
  </conditionalFormatting>
  <conditionalFormatting sqref="A179">
    <cfRule type="cellIs" dxfId="40" priority="11" stopIfTrue="1" operator="equal">
      <formula>$C178</formula>
    </cfRule>
  </conditionalFormatting>
  <conditionalFormatting sqref="A184">
    <cfRule type="cellIs" dxfId="39" priority="10" stopIfTrue="1" operator="equal">
      <formula>$C183</formula>
    </cfRule>
  </conditionalFormatting>
  <conditionalFormatting sqref="A187">
    <cfRule type="cellIs" dxfId="38" priority="9" stopIfTrue="1" operator="equal">
      <formula>$C186</formula>
    </cfRule>
  </conditionalFormatting>
  <conditionalFormatting sqref="A192">
    <cfRule type="cellIs" dxfId="37" priority="8" stopIfTrue="1" operator="equal">
      <formula>$C191</formula>
    </cfRule>
  </conditionalFormatting>
  <conditionalFormatting sqref="A196">
    <cfRule type="cellIs" dxfId="36" priority="7" stopIfTrue="1" operator="equal">
      <formula>$C195</formula>
    </cfRule>
  </conditionalFormatting>
  <conditionalFormatting sqref="A200">
    <cfRule type="cellIs" dxfId="35" priority="6" stopIfTrue="1" operator="equal">
      <formula>$C199</formula>
    </cfRule>
  </conditionalFormatting>
  <conditionalFormatting sqref="A203">
    <cfRule type="cellIs" dxfId="34" priority="5" stopIfTrue="1" operator="equal">
      <formula>$C202</formula>
    </cfRule>
  </conditionalFormatting>
  <conditionalFormatting sqref="A212">
    <cfRule type="cellIs" dxfId="33" priority="4" stopIfTrue="1" operator="equal">
      <formula>$C210</formula>
    </cfRule>
  </conditionalFormatting>
  <conditionalFormatting sqref="A220">
    <cfRule type="cellIs" dxfId="32" priority="3" stopIfTrue="1" operator="equal">
      <formula>$C217</formula>
    </cfRule>
  </conditionalFormatting>
  <conditionalFormatting sqref="A228">
    <cfRule type="cellIs" dxfId="31" priority="2" stopIfTrue="1" operator="equal">
      <formula>$C225</formula>
    </cfRule>
  </conditionalFormatting>
  <conditionalFormatting sqref="A244">
    <cfRule type="cellIs" dxfId="30" priority="1" stopIfTrue="1" operator="equal">
      <formula>$C243</formula>
    </cfRule>
  </conditionalFormatting>
  <pageMargins left="0.31496062992125984" right="0.31496062992125984" top="0.39370078740157483" bottom="0.19685039370078741" header="0" footer="0"/>
  <pageSetup paperSize="9" scale="5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BL258"/>
  <sheetViews>
    <sheetView view="pageBreakPreview" topLeftCell="G55" zoomScale="75" zoomScaleNormal="75" zoomScaleSheetLayoutView="75" workbookViewId="0">
      <selection activeCell="AR60" sqref="AR60"/>
    </sheetView>
  </sheetViews>
  <sheetFormatPr defaultRowHeight="12.75"/>
  <cols>
    <col min="1" max="32" width="2.85546875" style="1" customWidth="1"/>
    <col min="33" max="33" width="3.7109375" style="1" customWidth="1"/>
    <col min="34" max="40" width="2.85546875" style="1" customWidth="1"/>
    <col min="41" max="42" width="2.85546875" style="20" customWidth="1"/>
    <col min="43" max="43" width="8" style="20" customWidth="1"/>
    <col min="44" max="45" width="17.7109375" style="20" customWidth="1"/>
    <col min="46" max="46" width="16.85546875" style="50" customWidth="1"/>
    <col min="47" max="47" width="19" style="20" customWidth="1"/>
    <col min="48" max="48" width="15" style="1" customWidth="1"/>
    <col min="49" max="49" width="16.42578125" style="1" customWidth="1"/>
    <col min="50" max="50" width="14.140625" style="1" customWidth="1"/>
    <col min="51" max="51" width="14.85546875" style="1" customWidth="1"/>
    <col min="52" max="52" width="15.42578125" style="1" customWidth="1"/>
    <col min="53" max="62" width="3" style="1" customWidth="1"/>
    <col min="63" max="63" width="4.5703125" style="1" customWidth="1"/>
    <col min="64" max="64" width="5.28515625" style="1" hidden="1" customWidth="1"/>
    <col min="65" max="16384" width="9.140625" style="1"/>
  </cols>
  <sheetData>
    <row r="1" spans="1:52" ht="44.25" customHeight="1">
      <c r="A1" s="41"/>
      <c r="B1" s="41"/>
      <c r="C1" s="41"/>
      <c r="D1" s="41"/>
      <c r="E1" s="41"/>
      <c r="F1" s="41"/>
      <c r="G1" s="41"/>
      <c r="H1" s="41"/>
      <c r="I1" s="41"/>
      <c r="J1" s="186"/>
      <c r="K1" s="186"/>
      <c r="L1" s="186"/>
      <c r="M1" s="186"/>
      <c r="AO1" s="187" t="s">
        <v>287</v>
      </c>
      <c r="AP1" s="187"/>
      <c r="AQ1" s="187"/>
      <c r="AR1" s="187"/>
      <c r="AS1" s="187"/>
      <c r="AT1" s="187"/>
      <c r="AU1" s="187"/>
      <c r="AV1" s="187"/>
      <c r="AW1" s="187"/>
      <c r="AX1" s="187"/>
      <c r="AY1" s="187"/>
      <c r="AZ1" s="187"/>
    </row>
    <row r="2" spans="1:52" ht="15.75">
      <c r="A2" s="188"/>
      <c r="B2" s="188"/>
      <c r="C2" s="188"/>
      <c r="D2" s="188"/>
      <c r="E2" s="188"/>
      <c r="F2" s="188"/>
      <c r="G2" s="188"/>
      <c r="H2" s="188"/>
      <c r="I2" s="188"/>
      <c r="J2" s="188"/>
      <c r="K2" s="188"/>
      <c r="L2" s="188"/>
      <c r="M2" s="188"/>
      <c r="AO2" s="189"/>
      <c r="AP2" s="189"/>
      <c r="AQ2" s="189"/>
      <c r="AR2" s="189"/>
      <c r="AS2" s="189"/>
      <c r="AT2" s="189"/>
      <c r="AU2" s="189"/>
      <c r="AV2" s="189"/>
      <c r="AW2" s="189"/>
      <c r="AX2" s="189"/>
      <c r="AY2" s="189"/>
      <c r="AZ2" s="189"/>
    </row>
    <row r="3" spans="1:52" ht="7.5" customHeight="1">
      <c r="A3" s="188"/>
      <c r="B3" s="188"/>
      <c r="C3" s="188"/>
      <c r="D3" s="188"/>
      <c r="E3" s="188"/>
      <c r="F3" s="188"/>
      <c r="G3" s="188"/>
      <c r="H3" s="188"/>
      <c r="I3" s="188"/>
      <c r="J3" s="188"/>
      <c r="K3" s="188"/>
      <c r="L3" s="188"/>
      <c r="M3" s="188"/>
      <c r="AO3" s="190"/>
      <c r="AP3" s="190"/>
      <c r="AQ3" s="190"/>
      <c r="AR3" s="190"/>
      <c r="AS3" s="190"/>
      <c r="AT3" s="190"/>
      <c r="AU3" s="190"/>
      <c r="AV3" s="190"/>
      <c r="AW3" s="190"/>
      <c r="AX3" s="190"/>
      <c r="AY3" s="190"/>
      <c r="AZ3" s="190"/>
    </row>
    <row r="4" spans="1:52" ht="25.5" customHeight="1">
      <c r="AO4" s="198"/>
      <c r="AP4" s="198"/>
      <c r="AQ4" s="198"/>
      <c r="AR4" s="198"/>
      <c r="AS4" s="198"/>
      <c r="AT4" s="198"/>
      <c r="AU4" s="198"/>
      <c r="AV4" s="198"/>
      <c r="AW4" s="198"/>
      <c r="AX4" s="198"/>
      <c r="AY4" s="198"/>
      <c r="AZ4" s="198"/>
    </row>
    <row r="5" spans="1:52" ht="11.25" customHeight="1"/>
    <row r="6" spans="1:52" hidden="1"/>
    <row r="7" spans="1:52" ht="15.75" customHeight="1">
      <c r="A7" s="199" t="s">
        <v>288</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row>
    <row r="8" spans="1:52" ht="15.75" customHeight="1">
      <c r="A8" s="199" t="s">
        <v>305</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row>
    <row r="9" spans="1:52" ht="6"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22"/>
      <c r="AP9" s="22"/>
      <c r="AQ9" s="22"/>
      <c r="AR9" s="22"/>
      <c r="AS9" s="22"/>
      <c r="AT9" s="22"/>
      <c r="AU9" s="22"/>
      <c r="AV9" s="8"/>
      <c r="AW9" s="8"/>
      <c r="AX9" s="8"/>
      <c r="AY9" s="8"/>
      <c r="AZ9" s="8"/>
    </row>
    <row r="10" spans="1:52" ht="18.75" customHeight="1">
      <c r="A10" s="366">
        <v>1</v>
      </c>
      <c r="B10" s="366"/>
      <c r="C10" s="367" t="s">
        <v>40</v>
      </c>
      <c r="D10" s="368"/>
      <c r="E10" s="368"/>
      <c r="F10" s="368"/>
      <c r="G10" s="368"/>
      <c r="H10" s="368"/>
      <c r="I10" s="368"/>
      <c r="J10" s="368"/>
      <c r="K10" s="368"/>
      <c r="L10" s="372" t="s">
        <v>41</v>
      </c>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row>
    <row r="11" spans="1:52" ht="27" customHeight="1">
      <c r="A11" s="217" t="s">
        <v>44</v>
      </c>
      <c r="B11" s="217"/>
      <c r="C11" s="217"/>
      <c r="D11" s="217"/>
      <c r="E11" s="217"/>
      <c r="F11" s="217"/>
      <c r="G11" s="217"/>
      <c r="H11" s="217"/>
      <c r="I11" s="217"/>
      <c r="J11" s="217"/>
      <c r="K11" s="217"/>
      <c r="L11" s="217" t="s">
        <v>0</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row>
    <row r="12" spans="1:52" ht="20.25" customHeight="1">
      <c r="A12" s="366" t="s">
        <v>5</v>
      </c>
      <c r="B12" s="366"/>
      <c r="C12" s="367" t="s">
        <v>43</v>
      </c>
      <c r="D12" s="368"/>
      <c r="E12" s="368"/>
      <c r="F12" s="368"/>
      <c r="G12" s="368"/>
      <c r="H12" s="368"/>
      <c r="I12" s="368"/>
      <c r="J12" s="368"/>
      <c r="K12" s="368"/>
      <c r="L12" s="372" t="s">
        <v>45</v>
      </c>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row>
    <row r="13" spans="1:52" ht="24" customHeight="1">
      <c r="A13" s="217" t="s">
        <v>44</v>
      </c>
      <c r="B13" s="217"/>
      <c r="C13" s="217"/>
      <c r="D13" s="217"/>
      <c r="E13" s="217"/>
      <c r="F13" s="217"/>
      <c r="G13" s="217"/>
      <c r="H13" s="217"/>
      <c r="I13" s="217"/>
      <c r="J13" s="217"/>
      <c r="K13" s="217"/>
      <c r="L13" s="217" t="s">
        <v>1</v>
      </c>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row>
    <row r="14" spans="1:52" ht="37.5" customHeight="1">
      <c r="A14" s="366">
        <v>3</v>
      </c>
      <c r="B14" s="366"/>
      <c r="C14" s="367">
        <v>1216030</v>
      </c>
      <c r="D14" s="368"/>
      <c r="E14" s="368"/>
      <c r="F14" s="368"/>
      <c r="G14" s="368"/>
      <c r="H14" s="368"/>
      <c r="I14" s="368"/>
      <c r="J14" s="368"/>
      <c r="K14" s="368"/>
      <c r="L14" s="369" t="s">
        <v>60</v>
      </c>
      <c r="M14" s="370"/>
      <c r="N14" s="370"/>
      <c r="O14" s="370"/>
      <c r="P14" s="370"/>
      <c r="Q14" s="370"/>
      <c r="R14" s="370"/>
      <c r="S14" s="370"/>
      <c r="T14" s="370"/>
      <c r="U14" s="370"/>
      <c r="V14" s="370"/>
      <c r="W14" s="370"/>
      <c r="X14" s="370"/>
      <c r="Y14" s="370"/>
      <c r="Z14" s="370"/>
      <c r="AA14" s="370"/>
      <c r="AB14" s="370"/>
      <c r="AC14" s="371" t="s">
        <v>59</v>
      </c>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row>
    <row r="15" spans="1:52" ht="6.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23"/>
      <c r="AP15" s="23"/>
      <c r="AQ15" s="23"/>
      <c r="AR15" s="23"/>
      <c r="AS15" s="23"/>
      <c r="AT15" s="29"/>
      <c r="AU15" s="23"/>
      <c r="AV15" s="7"/>
      <c r="AW15" s="7"/>
      <c r="AX15" s="7"/>
      <c r="AY15" s="7"/>
      <c r="AZ15" s="7"/>
    </row>
    <row r="16" spans="1:52" ht="20.100000000000001" customHeight="1">
      <c r="A16" s="7"/>
      <c r="B16" s="7"/>
      <c r="C16" s="7"/>
      <c r="D16" s="216" t="s">
        <v>30</v>
      </c>
      <c r="E16" s="216"/>
      <c r="F16" s="216"/>
      <c r="G16" s="216"/>
      <c r="H16" s="216"/>
      <c r="I16" s="216"/>
      <c r="J16" s="216"/>
      <c r="K16" s="7"/>
      <c r="L16" s="217" t="s">
        <v>19</v>
      </c>
      <c r="M16" s="217"/>
      <c r="N16" s="217"/>
      <c r="O16" s="217"/>
      <c r="P16" s="217"/>
      <c r="Q16" s="217"/>
      <c r="R16" s="217"/>
      <c r="S16" s="217"/>
      <c r="T16" s="217"/>
      <c r="U16" s="217"/>
      <c r="V16" s="217"/>
      <c r="W16" s="217"/>
      <c r="X16" s="217"/>
      <c r="Y16" s="217"/>
      <c r="Z16" s="217"/>
      <c r="AA16" s="217"/>
      <c r="AB16" s="217"/>
      <c r="AC16" s="217" t="s">
        <v>2</v>
      </c>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row>
    <row r="17" spans="1:64" ht="6.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23"/>
      <c r="AP17" s="23"/>
      <c r="AQ17" s="23"/>
      <c r="AR17" s="23"/>
      <c r="AS17" s="23"/>
      <c r="AT17" s="29"/>
      <c r="AU17" s="23"/>
      <c r="AV17" s="7"/>
      <c r="AW17" s="7"/>
      <c r="AX17" s="7"/>
      <c r="AY17" s="7"/>
      <c r="AZ17" s="7"/>
    </row>
    <row r="18" spans="1:64" ht="24" customHeight="1">
      <c r="A18" s="209" t="s">
        <v>301</v>
      </c>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row>
    <row r="19" spans="1:64" ht="27.75" customHeight="1">
      <c r="A19" s="210" t="s">
        <v>23</v>
      </c>
      <c r="B19" s="210"/>
      <c r="C19" s="210"/>
      <c r="D19" s="210"/>
      <c r="E19" s="210"/>
      <c r="F19" s="210"/>
      <c r="G19" s="205" t="s">
        <v>32</v>
      </c>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row>
    <row r="20" spans="1:64" ht="15.75" hidden="1">
      <c r="A20" s="204">
        <v>1</v>
      </c>
      <c r="B20" s="204"/>
      <c r="C20" s="204"/>
      <c r="D20" s="204"/>
      <c r="E20" s="204"/>
      <c r="F20" s="204"/>
      <c r="G20" s="211">
        <v>2</v>
      </c>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row>
    <row r="21" spans="1:64" ht="10.5" hidden="1" customHeight="1">
      <c r="A21" s="213" t="s">
        <v>28</v>
      </c>
      <c r="B21" s="213"/>
      <c r="C21" s="213"/>
      <c r="D21" s="213"/>
      <c r="E21" s="213"/>
      <c r="F21" s="213"/>
      <c r="G21" s="214" t="s">
        <v>8</v>
      </c>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L21" s="1" t="s">
        <v>39</v>
      </c>
    </row>
    <row r="22" spans="1:64" ht="34.5" customHeight="1">
      <c r="A22" s="213">
        <v>1</v>
      </c>
      <c r="B22" s="213"/>
      <c r="C22" s="213"/>
      <c r="D22" s="213"/>
      <c r="E22" s="213"/>
      <c r="F22" s="213"/>
      <c r="G22" s="219" t="s">
        <v>61</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L22" s="1" t="s">
        <v>38</v>
      </c>
    </row>
    <row r="23" spans="1:64"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24"/>
      <c r="AP23" s="24"/>
      <c r="AQ23" s="24"/>
      <c r="AR23" s="24"/>
      <c r="AS23" s="24"/>
      <c r="AT23" s="51"/>
      <c r="AU23" s="24"/>
      <c r="AV23" s="10"/>
      <c r="AW23" s="10"/>
      <c r="AX23" s="10"/>
      <c r="AY23" s="10"/>
      <c r="AZ23" s="10"/>
    </row>
    <row r="24" spans="1:64" ht="15.95" customHeight="1">
      <c r="A24" s="209" t="s">
        <v>302</v>
      </c>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row>
    <row r="25" spans="1:64" ht="15.95" customHeight="1">
      <c r="A25" s="221" t="s">
        <v>62</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64" ht="12.75" customHeight="1">
      <c r="A26" s="6"/>
      <c r="B26" s="6"/>
      <c r="C26" s="6"/>
      <c r="D26" s="6"/>
      <c r="E26" s="6"/>
      <c r="F26" s="6"/>
      <c r="G26" s="6"/>
      <c r="H26" s="6"/>
      <c r="I26" s="6"/>
      <c r="J26" s="6"/>
      <c r="K26" s="6"/>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25"/>
      <c r="AP26" s="25"/>
      <c r="AQ26" s="25"/>
      <c r="AR26" s="25"/>
      <c r="AS26" s="25"/>
      <c r="AT26" s="52"/>
      <c r="AU26" s="25"/>
      <c r="AV26" s="9"/>
      <c r="AW26" s="9"/>
      <c r="AX26" s="9"/>
      <c r="AY26" s="9"/>
      <c r="AZ26" s="9"/>
    </row>
    <row r="27" spans="1:64" ht="15.75" customHeight="1">
      <c r="A27" s="209" t="s">
        <v>31</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row>
    <row r="28" spans="1:64" ht="27.75" customHeight="1">
      <c r="A28" s="204" t="s">
        <v>23</v>
      </c>
      <c r="B28" s="204"/>
      <c r="C28" s="204"/>
      <c r="D28" s="204"/>
      <c r="E28" s="204"/>
      <c r="F28" s="204"/>
      <c r="G28" s="205" t="s">
        <v>20</v>
      </c>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row>
    <row r="29" spans="1:64" ht="15.75" hidden="1">
      <c r="A29" s="204">
        <v>1</v>
      </c>
      <c r="B29" s="204"/>
      <c r="C29" s="204"/>
      <c r="D29" s="204"/>
      <c r="E29" s="204"/>
      <c r="F29" s="204"/>
      <c r="G29" s="205">
        <v>2</v>
      </c>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row>
    <row r="30" spans="1:64" ht="10.5" hidden="1" customHeight="1">
      <c r="A30" s="204" t="s">
        <v>7</v>
      </c>
      <c r="B30" s="204"/>
      <c r="C30" s="204"/>
      <c r="D30" s="204"/>
      <c r="E30" s="204"/>
      <c r="F30" s="204"/>
      <c r="G30" s="207" t="s">
        <v>8</v>
      </c>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L30" s="1" t="s">
        <v>12</v>
      </c>
    </row>
    <row r="31" spans="1:64" ht="17.25" customHeight="1">
      <c r="A31" s="205">
        <v>1</v>
      </c>
      <c r="B31" s="206"/>
      <c r="C31" s="206"/>
      <c r="D31" s="206"/>
      <c r="E31" s="206"/>
      <c r="F31" s="218"/>
      <c r="G31" s="207" t="s">
        <v>63</v>
      </c>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row>
    <row r="32" spans="1:64" ht="39" customHeight="1">
      <c r="A32" s="205">
        <v>2</v>
      </c>
      <c r="B32" s="206"/>
      <c r="C32" s="206"/>
      <c r="D32" s="206"/>
      <c r="E32" s="206"/>
      <c r="F32" s="218"/>
      <c r="G32" s="207" t="s">
        <v>300</v>
      </c>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row>
    <row r="33" spans="1:64" ht="15.75">
      <c r="A33" s="205">
        <v>3</v>
      </c>
      <c r="B33" s="206"/>
      <c r="C33" s="206"/>
      <c r="D33" s="206"/>
      <c r="E33" s="206"/>
      <c r="F33" s="218"/>
      <c r="G33" s="207" t="s">
        <v>64</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row>
    <row r="34" spans="1:64" ht="21" customHeight="1">
      <c r="A34" s="205">
        <v>4</v>
      </c>
      <c r="B34" s="206"/>
      <c r="C34" s="206"/>
      <c r="D34" s="206"/>
      <c r="E34" s="206"/>
      <c r="F34" s="218"/>
      <c r="G34" s="207" t="s">
        <v>65</v>
      </c>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row>
    <row r="35" spans="1:64" ht="16.5" customHeight="1">
      <c r="A35" s="205">
        <v>5</v>
      </c>
      <c r="B35" s="206"/>
      <c r="C35" s="206"/>
      <c r="D35" s="206"/>
      <c r="E35" s="206"/>
      <c r="F35" s="218"/>
      <c r="G35" s="207" t="s">
        <v>66</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row>
    <row r="36" spans="1:64" ht="19.5" customHeight="1">
      <c r="A36" s="205">
        <v>6</v>
      </c>
      <c r="B36" s="206"/>
      <c r="C36" s="206"/>
      <c r="D36" s="206"/>
      <c r="E36" s="206"/>
      <c r="F36" s="218"/>
      <c r="G36" s="207" t="s">
        <v>67</v>
      </c>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row>
    <row r="37" spans="1:64" ht="15.75">
      <c r="A37" s="205">
        <v>7</v>
      </c>
      <c r="B37" s="206"/>
      <c r="C37" s="206"/>
      <c r="D37" s="206"/>
      <c r="E37" s="206"/>
      <c r="F37" s="218"/>
      <c r="G37" s="207" t="s">
        <v>68</v>
      </c>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row>
    <row r="38" spans="1:64" ht="15.75">
      <c r="A38" s="205">
        <v>8</v>
      </c>
      <c r="B38" s="206"/>
      <c r="C38" s="206"/>
      <c r="D38" s="206"/>
      <c r="E38" s="206"/>
      <c r="F38" s="218"/>
      <c r="G38" s="207" t="s">
        <v>69</v>
      </c>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row>
    <row r="39" spans="1:64" ht="20.25" customHeight="1">
      <c r="A39" s="205">
        <v>9</v>
      </c>
      <c r="B39" s="206"/>
      <c r="C39" s="206"/>
      <c r="D39" s="206"/>
      <c r="E39" s="206"/>
      <c r="F39" s="218"/>
      <c r="G39" s="219" t="s">
        <v>306</v>
      </c>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L39" s="1" t="s">
        <v>13</v>
      </c>
    </row>
    <row r="40" spans="1:64">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26"/>
      <c r="AP40" s="26"/>
      <c r="AQ40" s="26"/>
      <c r="AR40" s="26"/>
      <c r="AS40" s="26"/>
      <c r="AT40" s="53"/>
      <c r="AU40" s="26"/>
      <c r="AV40" s="3"/>
      <c r="AW40" s="3"/>
      <c r="AX40" s="3"/>
      <c r="AY40" s="3"/>
      <c r="AZ40" s="3"/>
    </row>
    <row r="41" spans="1:64" ht="15.75" customHeight="1">
      <c r="A41" s="209" t="s">
        <v>33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11"/>
      <c r="AY41" s="11"/>
      <c r="AZ41" s="11"/>
    </row>
    <row r="42" spans="1:64" ht="15" customHeight="1">
      <c r="A42" s="226" t="s">
        <v>42</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16"/>
      <c r="AY42" s="16"/>
      <c r="AZ42" s="16"/>
    </row>
    <row r="43" spans="1:64" ht="36" customHeight="1">
      <c r="A43" s="232" t="s">
        <v>23</v>
      </c>
      <c r="B43" s="216"/>
      <c r="C43" s="233"/>
      <c r="D43" s="232" t="s">
        <v>21</v>
      </c>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5"/>
      <c r="AC43" s="232" t="s">
        <v>294</v>
      </c>
      <c r="AD43" s="216"/>
      <c r="AE43" s="216"/>
      <c r="AF43" s="216"/>
      <c r="AG43" s="216"/>
      <c r="AH43" s="216"/>
      <c r="AI43" s="216"/>
      <c r="AJ43" s="216"/>
      <c r="AK43" s="216"/>
      <c r="AL43" s="216"/>
      <c r="AM43" s="216"/>
      <c r="AN43" s="216"/>
      <c r="AO43" s="216"/>
      <c r="AP43" s="216"/>
      <c r="AQ43" s="216"/>
      <c r="AR43" s="222" t="s">
        <v>289</v>
      </c>
      <c r="AS43" s="222"/>
      <c r="AT43" s="222"/>
      <c r="AU43" s="222" t="s">
        <v>290</v>
      </c>
      <c r="AV43" s="222"/>
      <c r="AW43" s="222"/>
      <c r="AX43" s="13"/>
      <c r="AY43" s="13"/>
      <c r="AZ43" s="13"/>
    </row>
    <row r="44" spans="1:64" ht="44.25" customHeight="1">
      <c r="A44" s="223"/>
      <c r="B44" s="224"/>
      <c r="C44" s="225"/>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8"/>
      <c r="AC44" s="223" t="s">
        <v>24</v>
      </c>
      <c r="AD44" s="224"/>
      <c r="AE44" s="224"/>
      <c r="AF44" s="224"/>
      <c r="AG44" s="225"/>
      <c r="AH44" s="223" t="s">
        <v>25</v>
      </c>
      <c r="AI44" s="224"/>
      <c r="AJ44" s="224"/>
      <c r="AK44" s="224"/>
      <c r="AL44" s="224"/>
      <c r="AM44" s="225"/>
      <c r="AN44" s="223" t="s">
        <v>22</v>
      </c>
      <c r="AO44" s="224"/>
      <c r="AP44" s="224"/>
      <c r="AQ44" s="224"/>
      <c r="AR44" s="45" t="s">
        <v>291</v>
      </c>
      <c r="AS44" s="45" t="s">
        <v>292</v>
      </c>
      <c r="AT44" s="45" t="s">
        <v>293</v>
      </c>
      <c r="AU44" s="45" t="s">
        <v>291</v>
      </c>
      <c r="AV44" s="45" t="s">
        <v>292</v>
      </c>
      <c r="AW44" s="45" t="s">
        <v>293</v>
      </c>
      <c r="AX44" s="13"/>
      <c r="AY44" s="13"/>
      <c r="AZ44" s="13"/>
    </row>
    <row r="45" spans="1:64" ht="15.75">
      <c r="A45" s="205">
        <v>1</v>
      </c>
      <c r="B45" s="206"/>
      <c r="C45" s="218"/>
      <c r="D45" s="205">
        <v>2</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c r="AC45" s="205">
        <v>3</v>
      </c>
      <c r="AD45" s="206"/>
      <c r="AE45" s="206"/>
      <c r="AF45" s="206"/>
      <c r="AG45" s="218"/>
      <c r="AH45" s="205">
        <v>4</v>
      </c>
      <c r="AI45" s="206"/>
      <c r="AJ45" s="206"/>
      <c r="AK45" s="206"/>
      <c r="AL45" s="206"/>
      <c r="AM45" s="218"/>
      <c r="AN45" s="205">
        <v>5</v>
      </c>
      <c r="AO45" s="206"/>
      <c r="AP45" s="206"/>
      <c r="AQ45" s="206"/>
      <c r="AR45" s="45">
        <v>6</v>
      </c>
      <c r="AS45" s="45">
        <v>7</v>
      </c>
      <c r="AT45" s="45">
        <v>8</v>
      </c>
      <c r="AU45" s="45">
        <v>9</v>
      </c>
      <c r="AV45" s="45">
        <v>10</v>
      </c>
      <c r="AW45" s="45">
        <v>11</v>
      </c>
      <c r="AX45" s="13"/>
      <c r="AY45" s="13"/>
      <c r="AZ45" s="13"/>
    </row>
    <row r="46" spans="1:64" s="4" customFormat="1" ht="12.75" hidden="1" customHeight="1">
      <c r="A46" s="229" t="s">
        <v>7</v>
      </c>
      <c r="B46" s="230"/>
      <c r="C46" s="231"/>
      <c r="D46" s="229" t="s">
        <v>8</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8"/>
      <c r="AC46" s="42" t="s">
        <v>9</v>
      </c>
      <c r="AD46" s="43"/>
      <c r="AE46" s="43"/>
      <c r="AF46" s="43"/>
      <c r="AG46" s="43"/>
      <c r="AH46" s="43"/>
      <c r="AI46" s="43"/>
      <c r="AJ46" s="44"/>
      <c r="AK46" s="42" t="s">
        <v>10</v>
      </c>
      <c r="AL46" s="43"/>
      <c r="AM46" s="43"/>
      <c r="AN46" s="43"/>
      <c r="AO46" s="43"/>
      <c r="AP46" s="43"/>
      <c r="AQ46" s="43"/>
      <c r="AR46" s="45"/>
      <c r="AS46" s="45"/>
      <c r="AT46" s="45"/>
      <c r="AU46" s="45">
        <f>AQ46-AR46</f>
        <v>0</v>
      </c>
      <c r="AV46" s="45"/>
      <c r="AW46" s="45"/>
      <c r="AX46" s="14"/>
      <c r="AY46" s="15"/>
      <c r="AZ46" s="15"/>
      <c r="BL46" s="4" t="s">
        <v>14</v>
      </c>
    </row>
    <row r="47" spans="1:64" s="4" customFormat="1" ht="33.75" customHeight="1">
      <c r="A47" s="229">
        <v>1</v>
      </c>
      <c r="B47" s="227"/>
      <c r="C47" s="228"/>
      <c r="D47" s="207" t="s">
        <v>70</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8"/>
      <c r="AC47" s="239"/>
      <c r="AD47" s="240"/>
      <c r="AE47" s="240"/>
      <c r="AF47" s="240"/>
      <c r="AG47" s="241"/>
      <c r="AH47" s="242"/>
      <c r="AI47" s="243"/>
      <c r="AJ47" s="243"/>
      <c r="AK47" s="243"/>
      <c r="AL47" s="243"/>
      <c r="AM47" s="244"/>
      <c r="AN47" s="245">
        <f>AC47+AH47</f>
        <v>0</v>
      </c>
      <c r="AO47" s="246"/>
      <c r="AP47" s="246"/>
      <c r="AQ47" s="246"/>
      <c r="AR47" s="84"/>
      <c r="AS47" s="84"/>
      <c r="AT47" s="60">
        <f>AR47+AS47</f>
        <v>0</v>
      </c>
      <c r="AU47" s="85">
        <f>AR47-AC47</f>
        <v>0</v>
      </c>
      <c r="AV47" s="60">
        <f>AS47-AH47</f>
        <v>0</v>
      </c>
      <c r="AW47" s="60">
        <f>AU47+AV47</f>
        <v>0</v>
      </c>
      <c r="AX47" s="14"/>
      <c r="AY47" s="15"/>
      <c r="AZ47" s="15"/>
    </row>
    <row r="48" spans="1:64" s="4" customFormat="1" ht="84" customHeight="1">
      <c r="A48" s="229">
        <v>2</v>
      </c>
      <c r="B48" s="227"/>
      <c r="C48" s="228"/>
      <c r="D48" s="207" t="s">
        <v>307</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8"/>
      <c r="AC48" s="247">
        <v>2638382</v>
      </c>
      <c r="AD48" s="247"/>
      <c r="AE48" s="247"/>
      <c r="AF48" s="247"/>
      <c r="AG48" s="247"/>
      <c r="AH48" s="248">
        <v>201762.12</v>
      </c>
      <c r="AI48" s="248"/>
      <c r="AJ48" s="248"/>
      <c r="AK48" s="248"/>
      <c r="AL48" s="248"/>
      <c r="AM48" s="248"/>
      <c r="AN48" s="249">
        <f>AC48+AH48</f>
        <v>2840144.12</v>
      </c>
      <c r="AO48" s="249"/>
      <c r="AP48" s="249"/>
      <c r="AQ48" s="249"/>
      <c r="AR48" s="60">
        <f>2638382-30009</f>
        <v>2608373</v>
      </c>
      <c r="AS48" s="60">
        <v>196666.12</v>
      </c>
      <c r="AT48" s="60">
        <f t="shared" ref="AT48:AT54" si="0">AR48+AS48</f>
        <v>2805039.12</v>
      </c>
      <c r="AU48" s="85">
        <f t="shared" ref="AU48:AU59" si="1">AR48-AC48</f>
        <v>-30009</v>
      </c>
      <c r="AV48" s="60">
        <f t="shared" ref="AV48:AV54" si="2">AS48-AH48</f>
        <v>-5096</v>
      </c>
      <c r="AW48" s="60">
        <f t="shared" ref="AW48:AW54" si="3">AU48+AV48</f>
        <v>-35105</v>
      </c>
      <c r="AX48" s="14"/>
      <c r="AY48" s="15"/>
      <c r="AZ48" s="15"/>
    </row>
    <row r="49" spans="1:64" s="4" customFormat="1" ht="83.25" customHeight="1">
      <c r="A49" s="229">
        <v>3</v>
      </c>
      <c r="B49" s="227"/>
      <c r="C49" s="228"/>
      <c r="D49" s="207" t="s">
        <v>308</v>
      </c>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8"/>
      <c r="AC49" s="247">
        <v>2067400</v>
      </c>
      <c r="AD49" s="247"/>
      <c r="AE49" s="247"/>
      <c r="AF49" s="247"/>
      <c r="AG49" s="247"/>
      <c r="AH49" s="248">
        <v>18000</v>
      </c>
      <c r="AI49" s="248"/>
      <c r="AJ49" s="248"/>
      <c r="AK49" s="248"/>
      <c r="AL49" s="248"/>
      <c r="AM49" s="248"/>
      <c r="AN49" s="249">
        <f>AC49+AH49</f>
        <v>2085400</v>
      </c>
      <c r="AO49" s="249"/>
      <c r="AP49" s="249"/>
      <c r="AQ49" s="249"/>
      <c r="AR49" s="112">
        <v>2067400</v>
      </c>
      <c r="AS49" s="112">
        <v>18000</v>
      </c>
      <c r="AT49" s="60">
        <f t="shared" si="0"/>
        <v>2085400</v>
      </c>
      <c r="AU49" s="85">
        <f t="shared" si="1"/>
        <v>0</v>
      </c>
      <c r="AV49" s="60">
        <f t="shared" si="2"/>
        <v>0</v>
      </c>
      <c r="AW49" s="60">
        <f t="shared" si="3"/>
        <v>0</v>
      </c>
      <c r="AX49" s="14"/>
      <c r="AY49" s="15"/>
      <c r="AZ49" s="15"/>
    </row>
    <row r="50" spans="1:64" s="4" customFormat="1" ht="63.75" customHeight="1">
      <c r="A50" s="229">
        <v>4</v>
      </c>
      <c r="B50" s="227"/>
      <c r="C50" s="228"/>
      <c r="D50" s="207" t="s">
        <v>65</v>
      </c>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8"/>
      <c r="AC50" s="247">
        <v>2755500</v>
      </c>
      <c r="AD50" s="247"/>
      <c r="AE50" s="247"/>
      <c r="AF50" s="247"/>
      <c r="AG50" s="247"/>
      <c r="AH50" s="250"/>
      <c r="AI50" s="250"/>
      <c r="AJ50" s="250"/>
      <c r="AK50" s="250"/>
      <c r="AL50" s="250"/>
      <c r="AM50" s="250"/>
      <c r="AN50" s="249">
        <f>AC50</f>
        <v>2755500</v>
      </c>
      <c r="AO50" s="249"/>
      <c r="AP50" s="249"/>
      <c r="AQ50" s="249"/>
      <c r="AR50" s="60">
        <v>2755500</v>
      </c>
      <c r="AS50" s="60"/>
      <c r="AT50" s="60">
        <f t="shared" si="0"/>
        <v>2755500</v>
      </c>
      <c r="AU50" s="85">
        <f t="shared" si="1"/>
        <v>0</v>
      </c>
      <c r="AV50" s="60">
        <f t="shared" si="2"/>
        <v>0</v>
      </c>
      <c r="AW50" s="60">
        <f t="shared" si="3"/>
        <v>0</v>
      </c>
      <c r="AX50" s="14"/>
      <c r="AY50" s="15"/>
      <c r="AZ50" s="15"/>
    </row>
    <row r="51" spans="1:64" s="4" customFormat="1" ht="39.75" customHeight="1">
      <c r="A51" s="229">
        <v>5</v>
      </c>
      <c r="B51" s="227"/>
      <c r="C51" s="228"/>
      <c r="D51" s="207" t="s">
        <v>309</v>
      </c>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c r="AC51" s="247">
        <v>249000</v>
      </c>
      <c r="AD51" s="247"/>
      <c r="AE51" s="247"/>
      <c r="AF51" s="247"/>
      <c r="AG51" s="247"/>
      <c r="AH51" s="250"/>
      <c r="AI51" s="250"/>
      <c r="AJ51" s="250"/>
      <c r="AK51" s="250"/>
      <c r="AL51" s="250"/>
      <c r="AM51" s="250"/>
      <c r="AN51" s="251">
        <f>AC51</f>
        <v>249000</v>
      </c>
      <c r="AO51" s="251"/>
      <c r="AP51" s="251"/>
      <c r="AQ51" s="251"/>
      <c r="AR51" s="85">
        <v>248341</v>
      </c>
      <c r="AS51" s="85"/>
      <c r="AT51" s="60">
        <f t="shared" si="0"/>
        <v>248341</v>
      </c>
      <c r="AU51" s="85">
        <f t="shared" si="1"/>
        <v>-659</v>
      </c>
      <c r="AV51" s="60">
        <f t="shared" si="2"/>
        <v>0</v>
      </c>
      <c r="AW51" s="60">
        <f t="shared" si="3"/>
        <v>-659</v>
      </c>
      <c r="AX51" s="14"/>
      <c r="AY51" s="15"/>
      <c r="AZ51" s="15"/>
    </row>
    <row r="52" spans="1:64" s="4" customFormat="1" ht="36.75" customHeight="1">
      <c r="A52" s="229">
        <v>6</v>
      </c>
      <c r="B52" s="227"/>
      <c r="C52" s="228"/>
      <c r="D52" s="207" t="s">
        <v>67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8"/>
      <c r="AC52" s="252">
        <v>11571345</v>
      </c>
      <c r="AD52" s="252"/>
      <c r="AE52" s="252"/>
      <c r="AF52" s="252"/>
      <c r="AG52" s="252"/>
      <c r="AH52" s="253"/>
      <c r="AI52" s="253"/>
      <c r="AJ52" s="253"/>
      <c r="AK52" s="253"/>
      <c r="AL52" s="253"/>
      <c r="AM52" s="253"/>
      <c r="AN52" s="252">
        <f>AC52</f>
        <v>11571345</v>
      </c>
      <c r="AO52" s="253"/>
      <c r="AP52" s="253"/>
      <c r="AQ52" s="253"/>
      <c r="AR52" s="124">
        <v>11448368.01</v>
      </c>
      <c r="AS52" s="124"/>
      <c r="AT52" s="125">
        <f t="shared" si="0"/>
        <v>11448368.01</v>
      </c>
      <c r="AU52" s="124">
        <f t="shared" si="1"/>
        <v>-122976.99000000022</v>
      </c>
      <c r="AV52" s="125">
        <f t="shared" si="2"/>
        <v>0</v>
      </c>
      <c r="AW52" s="125">
        <f t="shared" si="3"/>
        <v>-122976.99000000022</v>
      </c>
      <c r="AX52" s="14"/>
      <c r="AY52" s="15"/>
      <c r="AZ52" s="15"/>
    </row>
    <row r="53" spans="1:64" s="4" customFormat="1" ht="54" customHeight="1">
      <c r="A53" s="229">
        <v>7</v>
      </c>
      <c r="B53" s="227"/>
      <c r="C53" s="228"/>
      <c r="D53" s="207" t="s">
        <v>68</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8"/>
      <c r="AC53" s="252">
        <v>5057000</v>
      </c>
      <c r="AD53" s="252"/>
      <c r="AE53" s="252"/>
      <c r="AF53" s="252"/>
      <c r="AG53" s="252"/>
      <c r="AH53" s="253"/>
      <c r="AI53" s="253"/>
      <c r="AJ53" s="253"/>
      <c r="AK53" s="253"/>
      <c r="AL53" s="253"/>
      <c r="AM53" s="253"/>
      <c r="AN53" s="252">
        <f>AC53</f>
        <v>5057000</v>
      </c>
      <c r="AO53" s="253"/>
      <c r="AP53" s="253"/>
      <c r="AQ53" s="253"/>
      <c r="AR53" s="126">
        <v>5034819.12</v>
      </c>
      <c r="AS53" s="124"/>
      <c r="AT53" s="125">
        <f t="shared" si="0"/>
        <v>5034819.12</v>
      </c>
      <c r="AU53" s="124">
        <f>AR53-AC53</f>
        <v>-22180.879999999888</v>
      </c>
      <c r="AV53" s="125">
        <f t="shared" si="2"/>
        <v>0</v>
      </c>
      <c r="AW53" s="125">
        <f t="shared" si="3"/>
        <v>-22180.879999999888</v>
      </c>
      <c r="AX53" s="14"/>
      <c r="AY53" s="15"/>
      <c r="AZ53" s="15"/>
    </row>
    <row r="54" spans="1:64" s="4" customFormat="1" ht="69" customHeight="1">
      <c r="A54" s="229">
        <v>8</v>
      </c>
      <c r="B54" s="227"/>
      <c r="C54" s="228"/>
      <c r="D54" s="207" t="s">
        <v>320</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8"/>
      <c r="AC54" s="252">
        <v>893200</v>
      </c>
      <c r="AD54" s="252"/>
      <c r="AE54" s="252"/>
      <c r="AF54" s="252"/>
      <c r="AG54" s="252"/>
      <c r="AH54" s="253">
        <v>135000</v>
      </c>
      <c r="AI54" s="253"/>
      <c r="AJ54" s="253"/>
      <c r="AK54" s="253"/>
      <c r="AL54" s="253"/>
      <c r="AM54" s="253"/>
      <c r="AN54" s="252">
        <f>AC54+AH54</f>
        <v>1028200</v>
      </c>
      <c r="AO54" s="253"/>
      <c r="AP54" s="253"/>
      <c r="AQ54" s="253"/>
      <c r="AR54" s="124">
        <f>848201.87+30009</f>
        <v>878210.87</v>
      </c>
      <c r="AS54" s="124">
        <v>135000</v>
      </c>
      <c r="AT54" s="125">
        <f t="shared" si="0"/>
        <v>1013210.87</v>
      </c>
      <c r="AU54" s="124">
        <f t="shared" si="1"/>
        <v>-14989.130000000005</v>
      </c>
      <c r="AV54" s="125">
        <f t="shared" si="2"/>
        <v>0</v>
      </c>
      <c r="AW54" s="125">
        <f t="shared" si="3"/>
        <v>-14989.130000000005</v>
      </c>
      <c r="AX54" s="14"/>
      <c r="AY54" s="15"/>
      <c r="AZ54" s="15"/>
    </row>
    <row r="55" spans="1:64" s="4" customFormat="1" ht="51.75" customHeight="1">
      <c r="A55" s="229">
        <v>9</v>
      </c>
      <c r="B55" s="227"/>
      <c r="C55" s="228"/>
      <c r="D55" s="205" t="s">
        <v>310</v>
      </c>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18"/>
      <c r="AC55" s="252">
        <v>995175</v>
      </c>
      <c r="AD55" s="252"/>
      <c r="AE55" s="252"/>
      <c r="AF55" s="252"/>
      <c r="AG55" s="252"/>
      <c r="AH55" s="253">
        <v>235150</v>
      </c>
      <c r="AI55" s="253"/>
      <c r="AJ55" s="253"/>
      <c r="AK55" s="253"/>
      <c r="AL55" s="253"/>
      <c r="AM55" s="253"/>
      <c r="AN55" s="252">
        <f>AC55+AH55</f>
        <v>1230325</v>
      </c>
      <c r="AO55" s="253"/>
      <c r="AP55" s="253"/>
      <c r="AQ55" s="253"/>
      <c r="AR55" s="124">
        <f>AR56+AR57+AR58+AR59</f>
        <v>897740.71</v>
      </c>
      <c r="AS55" s="124">
        <f>AS56+AS57+AS58+AS59</f>
        <v>235150</v>
      </c>
      <c r="AT55" s="124">
        <f t="shared" ref="AT55" si="4">AT56+AT57+AT58+AT59</f>
        <v>1132890.71</v>
      </c>
      <c r="AU55" s="124">
        <f>AR55-AC55</f>
        <v>-97434.290000000037</v>
      </c>
      <c r="AV55" s="125">
        <f>AS55-AH55</f>
        <v>0</v>
      </c>
      <c r="AW55" s="125">
        <f>AU55+AV55</f>
        <v>-97434.290000000037</v>
      </c>
      <c r="AX55" s="14"/>
      <c r="AY55" s="15"/>
      <c r="AZ55" s="15"/>
    </row>
    <row r="56" spans="1:64" s="4" customFormat="1" ht="69" customHeight="1">
      <c r="A56" s="107"/>
      <c r="B56" s="108"/>
      <c r="C56" s="109"/>
      <c r="D56" s="205" t="s">
        <v>311</v>
      </c>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18"/>
      <c r="AC56" s="252">
        <v>159625</v>
      </c>
      <c r="AD56" s="252"/>
      <c r="AE56" s="252"/>
      <c r="AF56" s="252"/>
      <c r="AG56" s="252"/>
      <c r="AH56" s="254">
        <v>199750</v>
      </c>
      <c r="AI56" s="254"/>
      <c r="AJ56" s="254"/>
      <c r="AK56" s="254"/>
      <c r="AL56" s="254"/>
      <c r="AM56" s="254"/>
      <c r="AN56" s="252">
        <f>AC56+AH56</f>
        <v>359375</v>
      </c>
      <c r="AO56" s="254"/>
      <c r="AP56" s="254"/>
      <c r="AQ56" s="254"/>
      <c r="AR56" s="124">
        <v>159625</v>
      </c>
      <c r="AS56" s="124">
        <v>199750</v>
      </c>
      <c r="AT56" s="125">
        <f>AS56+AR56</f>
        <v>359375</v>
      </c>
      <c r="AU56" s="124">
        <f>AR56-AC56</f>
        <v>0</v>
      </c>
      <c r="AV56" s="125">
        <f>AS56-AH56</f>
        <v>0</v>
      </c>
      <c r="AW56" s="125">
        <f>AV56+AU56</f>
        <v>0</v>
      </c>
      <c r="AX56" s="14"/>
      <c r="AY56" s="15"/>
      <c r="AZ56" s="15"/>
    </row>
    <row r="57" spans="1:64" s="4" customFormat="1" ht="69" customHeight="1">
      <c r="A57" s="107"/>
      <c r="B57" s="108"/>
      <c r="C57" s="109"/>
      <c r="D57" s="205" t="s">
        <v>312</v>
      </c>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18"/>
      <c r="AC57" s="252">
        <v>400000</v>
      </c>
      <c r="AD57" s="252"/>
      <c r="AE57" s="252"/>
      <c r="AF57" s="252"/>
      <c r="AG57" s="252"/>
      <c r="AH57" s="254"/>
      <c r="AI57" s="254"/>
      <c r="AJ57" s="254"/>
      <c r="AK57" s="254"/>
      <c r="AL57" s="254"/>
      <c r="AM57" s="254"/>
      <c r="AN57" s="252">
        <f t="shared" ref="AN57:AN59" si="5">AC57</f>
        <v>400000</v>
      </c>
      <c r="AO57" s="254"/>
      <c r="AP57" s="254"/>
      <c r="AQ57" s="254"/>
      <c r="AR57" s="124">
        <f>AC57-AU57-4807.93</f>
        <v>316177.31</v>
      </c>
      <c r="AS57" s="124"/>
      <c r="AT57" s="125">
        <f>AR57</f>
        <v>316177.31</v>
      </c>
      <c r="AU57" s="124">
        <v>79014.759999999995</v>
      </c>
      <c r="AV57" s="125">
        <f t="shared" ref="AV57:AV59" si="6">AS57-AH57</f>
        <v>0</v>
      </c>
      <c r="AW57" s="125">
        <f t="shared" ref="AW57:AW59" si="7">AV57+AU57</f>
        <v>79014.759999999995</v>
      </c>
      <c r="AX57" s="14"/>
      <c r="AY57" s="15"/>
      <c r="AZ57" s="15"/>
    </row>
    <row r="58" spans="1:64" s="4" customFormat="1" ht="69" customHeight="1">
      <c r="A58" s="107"/>
      <c r="B58" s="108"/>
      <c r="C58" s="109"/>
      <c r="D58" s="205" t="s">
        <v>313</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18"/>
      <c r="AC58" s="252">
        <v>36600</v>
      </c>
      <c r="AD58" s="252"/>
      <c r="AE58" s="252"/>
      <c r="AF58" s="252"/>
      <c r="AG58" s="252"/>
      <c r="AH58" s="254">
        <v>35400</v>
      </c>
      <c r="AI58" s="254"/>
      <c r="AJ58" s="254"/>
      <c r="AK58" s="254"/>
      <c r="AL58" s="254"/>
      <c r="AM58" s="254"/>
      <c r="AN58" s="252">
        <f>AC58+AH58</f>
        <v>72000</v>
      </c>
      <c r="AO58" s="254"/>
      <c r="AP58" s="254"/>
      <c r="AQ58" s="254"/>
      <c r="AR58" s="124">
        <v>26962.400000000001</v>
      </c>
      <c r="AS58" s="124">
        <v>35400</v>
      </c>
      <c r="AT58" s="125">
        <f>AS58+AR58</f>
        <v>62362.400000000001</v>
      </c>
      <c r="AU58" s="124">
        <f t="shared" si="1"/>
        <v>-9637.5999999999985</v>
      </c>
      <c r="AV58" s="125">
        <f t="shared" si="6"/>
        <v>0</v>
      </c>
      <c r="AW58" s="125">
        <f t="shared" si="7"/>
        <v>-9637.5999999999985</v>
      </c>
      <c r="AX58" s="14"/>
      <c r="AY58" s="15"/>
      <c r="AZ58" s="15"/>
    </row>
    <row r="59" spans="1:64" s="4" customFormat="1" ht="69" customHeight="1">
      <c r="A59" s="107"/>
      <c r="B59" s="108"/>
      <c r="C59" s="109"/>
      <c r="D59" s="205" t="s">
        <v>314</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18"/>
      <c r="AC59" s="252">
        <v>398950</v>
      </c>
      <c r="AD59" s="252"/>
      <c r="AE59" s="252"/>
      <c r="AF59" s="252"/>
      <c r="AG59" s="252"/>
      <c r="AH59" s="254"/>
      <c r="AI59" s="254"/>
      <c r="AJ59" s="254"/>
      <c r="AK59" s="254"/>
      <c r="AL59" s="254"/>
      <c r="AM59" s="254"/>
      <c r="AN59" s="252">
        <f t="shared" si="5"/>
        <v>398950</v>
      </c>
      <c r="AO59" s="254"/>
      <c r="AP59" s="254"/>
      <c r="AQ59" s="254"/>
      <c r="AR59" s="124">
        <v>394976</v>
      </c>
      <c r="AS59" s="124"/>
      <c r="AT59" s="125">
        <f>AR59</f>
        <v>394976</v>
      </c>
      <c r="AU59" s="124">
        <f t="shared" si="1"/>
        <v>-3974</v>
      </c>
      <c r="AV59" s="125">
        <f t="shared" si="6"/>
        <v>0</v>
      </c>
      <c r="AW59" s="125">
        <f t="shared" si="7"/>
        <v>-3974</v>
      </c>
      <c r="AX59" s="14"/>
      <c r="AY59" s="15"/>
      <c r="AZ59" s="15"/>
    </row>
    <row r="60" spans="1:64" s="4" customFormat="1" ht="19.5" customHeight="1">
      <c r="A60" s="256"/>
      <c r="B60" s="257"/>
      <c r="C60" s="258"/>
      <c r="D60" s="259" t="s">
        <v>46</v>
      </c>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8"/>
      <c r="AC60" s="263">
        <f>SUM(AC47:AG55)</f>
        <v>26227002</v>
      </c>
      <c r="AD60" s="263"/>
      <c r="AE60" s="263"/>
      <c r="AF60" s="263"/>
      <c r="AG60" s="263"/>
      <c r="AH60" s="263">
        <f>SUM(AH47:AM55)</f>
        <v>589912.12</v>
      </c>
      <c r="AI60" s="250"/>
      <c r="AJ60" s="250"/>
      <c r="AK60" s="250"/>
      <c r="AL60" s="250"/>
      <c r="AM60" s="250"/>
      <c r="AN60" s="263">
        <f>SUM(AN47:AQ55)</f>
        <v>26816914.120000001</v>
      </c>
      <c r="AO60" s="250"/>
      <c r="AP60" s="250"/>
      <c r="AQ60" s="250"/>
      <c r="AR60" s="111">
        <f>SUM(AR47:AR54)</f>
        <v>25041012</v>
      </c>
      <c r="AS60" s="111">
        <f>SUM(AS47:AS55)</f>
        <v>584816.12</v>
      </c>
      <c r="AT60" s="111">
        <f>SUM(AT47:AT55)</f>
        <v>26523568.830000002</v>
      </c>
      <c r="AU60" s="111">
        <f>SUM(AU47:AU55)</f>
        <v>-288249.29000000015</v>
      </c>
      <c r="AV60" s="60">
        <f>AS60-AH60</f>
        <v>-5096</v>
      </c>
      <c r="AW60" s="60">
        <f>AU60+AV60</f>
        <v>-293345.29000000015</v>
      </c>
      <c r="AX60" s="255"/>
      <c r="AY60" s="255"/>
      <c r="AZ60" s="255"/>
      <c r="BL60" s="4" t="s">
        <v>15</v>
      </c>
    </row>
    <row r="61" spans="1:64" s="4" customFormat="1" ht="14.25" customHeight="1">
      <c r="A61" s="256"/>
      <c r="B61" s="257"/>
      <c r="C61" s="258"/>
      <c r="D61" s="259"/>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8"/>
      <c r="AC61" s="260"/>
      <c r="AD61" s="261"/>
      <c r="AE61" s="261"/>
      <c r="AF61" s="261"/>
      <c r="AG61" s="261"/>
      <c r="AH61" s="261"/>
      <c r="AI61" s="261"/>
      <c r="AJ61" s="261"/>
      <c r="AK61" s="261"/>
      <c r="AL61" s="261"/>
      <c r="AM61" s="261"/>
      <c r="AN61" s="261"/>
      <c r="AO61" s="261"/>
      <c r="AP61" s="261"/>
      <c r="AQ61" s="261"/>
      <c r="AR61" s="39"/>
      <c r="AS61" s="39"/>
      <c r="AT61" s="39"/>
      <c r="AU61" s="39"/>
      <c r="AV61" s="39"/>
      <c r="AW61" s="39"/>
      <c r="AX61" s="262"/>
      <c r="AY61" s="262"/>
      <c r="AZ61" s="262"/>
      <c r="BL61" s="4" t="s">
        <v>15</v>
      </c>
    </row>
    <row r="62" spans="1:64">
      <c r="AX62" s="18"/>
      <c r="AY62" s="18"/>
      <c r="AZ62" s="18"/>
    </row>
    <row r="63" spans="1:64" ht="15.75" customHeight="1">
      <c r="A63" s="268" t="s">
        <v>34</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row>
    <row r="64" spans="1:64" ht="15" customHeight="1">
      <c r="A64" s="226" t="s">
        <v>42</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5"/>
      <c r="AY64" s="5"/>
      <c r="AZ64" s="5"/>
    </row>
    <row r="65" spans="1:64" ht="15.95" customHeight="1">
      <c r="A65" s="204" t="s">
        <v>23</v>
      </c>
      <c r="B65" s="204"/>
      <c r="C65" s="204"/>
      <c r="D65" s="232" t="s">
        <v>29</v>
      </c>
      <c r="E65" s="216"/>
      <c r="F65" s="216"/>
      <c r="G65" s="216"/>
      <c r="H65" s="216"/>
      <c r="I65" s="216"/>
      <c r="J65" s="216"/>
      <c r="K65" s="216"/>
      <c r="L65" s="216"/>
      <c r="M65" s="216"/>
      <c r="N65" s="216"/>
      <c r="O65" s="216"/>
      <c r="P65" s="216"/>
      <c r="Q65" s="216"/>
      <c r="R65" s="216"/>
      <c r="S65" s="216"/>
      <c r="T65" s="216"/>
      <c r="U65" s="216"/>
      <c r="V65" s="216"/>
      <c r="W65" s="216"/>
      <c r="X65" s="216"/>
      <c r="Y65" s="216"/>
      <c r="Z65" s="216"/>
      <c r="AA65" s="233"/>
      <c r="AB65" s="204" t="s">
        <v>24</v>
      </c>
      <c r="AC65" s="204"/>
      <c r="AD65" s="204"/>
      <c r="AE65" s="204"/>
      <c r="AF65" s="204"/>
      <c r="AG65" s="204"/>
      <c r="AH65" s="204" t="s">
        <v>25</v>
      </c>
      <c r="AI65" s="204"/>
      <c r="AJ65" s="204"/>
      <c r="AK65" s="204"/>
      <c r="AL65" s="204"/>
      <c r="AM65" s="204" t="s">
        <v>22</v>
      </c>
      <c r="AN65" s="204"/>
      <c r="AO65" s="204"/>
      <c r="AP65" s="204"/>
      <c r="AQ65" s="204"/>
      <c r="AR65" s="222" t="s">
        <v>289</v>
      </c>
      <c r="AS65" s="222"/>
      <c r="AT65" s="222"/>
      <c r="AU65" s="222" t="s">
        <v>290</v>
      </c>
      <c r="AV65" s="222"/>
      <c r="AW65" s="222"/>
    </row>
    <row r="66" spans="1:64" ht="53.25" customHeight="1">
      <c r="A66" s="204"/>
      <c r="B66" s="204"/>
      <c r="C66" s="204"/>
      <c r="D66" s="223"/>
      <c r="E66" s="224"/>
      <c r="F66" s="224"/>
      <c r="G66" s="224"/>
      <c r="H66" s="224"/>
      <c r="I66" s="224"/>
      <c r="J66" s="224"/>
      <c r="K66" s="224"/>
      <c r="L66" s="224"/>
      <c r="M66" s="224"/>
      <c r="N66" s="224"/>
      <c r="O66" s="224"/>
      <c r="P66" s="224"/>
      <c r="Q66" s="224"/>
      <c r="R66" s="224"/>
      <c r="S66" s="224"/>
      <c r="T66" s="224"/>
      <c r="U66" s="224"/>
      <c r="V66" s="224"/>
      <c r="W66" s="224"/>
      <c r="X66" s="224"/>
      <c r="Y66" s="224"/>
      <c r="Z66" s="224"/>
      <c r="AA66" s="225"/>
      <c r="AB66" s="204"/>
      <c r="AC66" s="204"/>
      <c r="AD66" s="204"/>
      <c r="AE66" s="204"/>
      <c r="AF66" s="204"/>
      <c r="AG66" s="204"/>
      <c r="AH66" s="204"/>
      <c r="AI66" s="204"/>
      <c r="AJ66" s="204"/>
      <c r="AK66" s="204"/>
      <c r="AL66" s="204"/>
      <c r="AM66" s="204"/>
      <c r="AN66" s="204"/>
      <c r="AO66" s="204"/>
      <c r="AP66" s="204"/>
      <c r="AQ66" s="204"/>
      <c r="AR66" s="45" t="s">
        <v>291</v>
      </c>
      <c r="AS66" s="45" t="s">
        <v>292</v>
      </c>
      <c r="AT66" s="45" t="s">
        <v>293</v>
      </c>
      <c r="AU66" s="45" t="s">
        <v>291</v>
      </c>
      <c r="AV66" s="45" t="s">
        <v>292</v>
      </c>
      <c r="AW66" s="45" t="s">
        <v>293</v>
      </c>
    </row>
    <row r="67" spans="1:64" ht="15.75" customHeight="1">
      <c r="A67" s="204">
        <v>1</v>
      </c>
      <c r="B67" s="204"/>
      <c r="C67" s="204"/>
      <c r="D67" s="264">
        <v>2</v>
      </c>
      <c r="E67" s="265"/>
      <c r="F67" s="265"/>
      <c r="G67" s="265"/>
      <c r="H67" s="265"/>
      <c r="I67" s="265"/>
      <c r="J67" s="265"/>
      <c r="K67" s="265"/>
      <c r="L67" s="265"/>
      <c r="M67" s="265"/>
      <c r="N67" s="265"/>
      <c r="O67" s="265"/>
      <c r="P67" s="265"/>
      <c r="Q67" s="265"/>
      <c r="R67" s="265"/>
      <c r="S67" s="265"/>
      <c r="T67" s="265"/>
      <c r="U67" s="265"/>
      <c r="V67" s="265"/>
      <c r="W67" s="265"/>
      <c r="X67" s="265"/>
      <c r="Y67" s="265"/>
      <c r="Z67" s="265"/>
      <c r="AA67" s="266"/>
      <c r="AB67" s="204">
        <v>3</v>
      </c>
      <c r="AC67" s="204"/>
      <c r="AD67" s="204"/>
      <c r="AE67" s="204"/>
      <c r="AF67" s="204"/>
      <c r="AG67" s="204"/>
      <c r="AH67" s="204">
        <v>4</v>
      </c>
      <c r="AI67" s="204"/>
      <c r="AJ67" s="204"/>
      <c r="AK67" s="204"/>
      <c r="AL67" s="204"/>
      <c r="AM67" s="204">
        <v>5</v>
      </c>
      <c r="AN67" s="204"/>
      <c r="AO67" s="204"/>
      <c r="AP67" s="204"/>
      <c r="AQ67" s="204"/>
      <c r="AR67" s="45">
        <v>6</v>
      </c>
      <c r="AS67" s="45">
        <v>7</v>
      </c>
      <c r="AT67" s="45">
        <v>8</v>
      </c>
      <c r="AU67" s="45">
        <v>9</v>
      </c>
      <c r="AV67" s="45">
        <v>10</v>
      </c>
      <c r="AW67" s="45">
        <v>11</v>
      </c>
    </row>
    <row r="68" spans="1:64" ht="12.75" hidden="1" customHeight="1">
      <c r="A68" s="213" t="s">
        <v>7</v>
      </c>
      <c r="B68" s="213"/>
      <c r="C68" s="213"/>
      <c r="D68" s="214" t="s">
        <v>8</v>
      </c>
      <c r="E68" s="215"/>
      <c r="F68" s="215"/>
      <c r="G68" s="215"/>
      <c r="H68" s="215"/>
      <c r="I68" s="215"/>
      <c r="J68" s="215"/>
      <c r="K68" s="215"/>
      <c r="L68" s="215"/>
      <c r="M68" s="215"/>
      <c r="N68" s="215"/>
      <c r="O68" s="215"/>
      <c r="P68" s="215"/>
      <c r="Q68" s="215"/>
      <c r="R68" s="215"/>
      <c r="S68" s="215"/>
      <c r="T68" s="215"/>
      <c r="U68" s="215"/>
      <c r="V68" s="215"/>
      <c r="W68" s="215"/>
      <c r="X68" s="215"/>
      <c r="Y68" s="215"/>
      <c r="Z68" s="215"/>
      <c r="AA68" s="267"/>
      <c r="AB68" s="47" t="s">
        <v>9</v>
      </c>
      <c r="AC68" s="47"/>
      <c r="AD68" s="47"/>
      <c r="AE68" s="47"/>
      <c r="AF68" s="47"/>
      <c r="AG68" s="47"/>
      <c r="AH68" s="47"/>
      <c r="AI68" s="47"/>
      <c r="AJ68" s="47" t="s">
        <v>10</v>
      </c>
      <c r="AK68" s="47"/>
      <c r="AL68" s="47"/>
      <c r="AM68" s="47"/>
      <c r="AN68" s="47"/>
      <c r="AO68" s="47"/>
      <c r="AP68" s="47"/>
      <c r="AQ68" s="47"/>
      <c r="AR68" s="42"/>
      <c r="AS68" s="43"/>
      <c r="AT68" s="38"/>
      <c r="AU68" s="43"/>
      <c r="AV68" s="43"/>
      <c r="AW68" s="44"/>
      <c r="BL68" s="1" t="s">
        <v>16</v>
      </c>
    </row>
    <row r="69" spans="1:64" ht="37.5" customHeight="1">
      <c r="A69" s="229">
        <v>1</v>
      </c>
      <c r="B69" s="230"/>
      <c r="C69" s="231"/>
      <c r="D69" s="269" t="s">
        <v>315</v>
      </c>
      <c r="E69" s="270"/>
      <c r="F69" s="270"/>
      <c r="G69" s="270"/>
      <c r="H69" s="270"/>
      <c r="I69" s="270"/>
      <c r="J69" s="270"/>
      <c r="K69" s="270"/>
      <c r="L69" s="270"/>
      <c r="M69" s="270"/>
      <c r="N69" s="270"/>
      <c r="O69" s="270"/>
      <c r="P69" s="270"/>
      <c r="Q69" s="270"/>
      <c r="R69" s="270"/>
      <c r="S69" s="270"/>
      <c r="T69" s="270"/>
      <c r="U69" s="270"/>
      <c r="V69" s="270"/>
      <c r="W69" s="270"/>
      <c r="X69" s="270"/>
      <c r="Y69" s="270"/>
      <c r="Z69" s="270"/>
      <c r="AA69" s="271"/>
      <c r="AB69" s="247">
        <v>190854</v>
      </c>
      <c r="AC69" s="247"/>
      <c r="AD69" s="247"/>
      <c r="AE69" s="247"/>
      <c r="AF69" s="247"/>
      <c r="AG69" s="247"/>
      <c r="AH69" s="247"/>
      <c r="AI69" s="247"/>
      <c r="AJ69" s="247"/>
      <c r="AK69" s="247"/>
      <c r="AL69" s="247"/>
      <c r="AM69" s="272">
        <f>AB69+AH69</f>
        <v>190854</v>
      </c>
      <c r="AN69" s="272"/>
      <c r="AO69" s="272"/>
      <c r="AP69" s="272"/>
      <c r="AQ69" s="272"/>
      <c r="AR69" s="56">
        <v>175864.87</v>
      </c>
      <c r="AS69" s="56"/>
      <c r="AT69" s="110">
        <f>AR69+AS69</f>
        <v>175864.87</v>
      </c>
      <c r="AU69" s="56">
        <f>AR69-AB69</f>
        <v>-14989.130000000005</v>
      </c>
      <c r="AV69" s="56">
        <f>AH69-AS69</f>
        <v>0</v>
      </c>
      <c r="AW69" s="56">
        <f>AU69+AV69</f>
        <v>-14989.130000000005</v>
      </c>
    </row>
    <row r="70" spans="1:64" ht="39.75" customHeight="1">
      <c r="A70" s="229">
        <v>2</v>
      </c>
      <c r="B70" s="230"/>
      <c r="C70" s="231"/>
      <c r="D70" s="269" t="s">
        <v>316</v>
      </c>
      <c r="E70" s="270"/>
      <c r="F70" s="270"/>
      <c r="G70" s="270"/>
      <c r="H70" s="270"/>
      <c r="I70" s="270"/>
      <c r="J70" s="270"/>
      <c r="K70" s="270"/>
      <c r="L70" s="270"/>
      <c r="M70" s="270"/>
      <c r="N70" s="270"/>
      <c r="O70" s="270"/>
      <c r="P70" s="270"/>
      <c r="Q70" s="270"/>
      <c r="R70" s="270"/>
      <c r="S70" s="270"/>
      <c r="T70" s="270"/>
      <c r="U70" s="270"/>
      <c r="V70" s="270"/>
      <c r="W70" s="270"/>
      <c r="X70" s="270"/>
      <c r="Y70" s="270"/>
      <c r="Z70" s="270"/>
      <c r="AA70" s="271"/>
      <c r="AB70" s="247">
        <v>790000</v>
      </c>
      <c r="AC70" s="247"/>
      <c r="AD70" s="247"/>
      <c r="AE70" s="247"/>
      <c r="AF70" s="247"/>
      <c r="AG70" s="247"/>
      <c r="AH70" s="247"/>
      <c r="AI70" s="247"/>
      <c r="AJ70" s="247"/>
      <c r="AK70" s="247"/>
      <c r="AL70" s="247"/>
      <c r="AM70" s="272">
        <f t="shared" ref="AM70:AM73" si="8">AB70+AH70</f>
        <v>790000</v>
      </c>
      <c r="AN70" s="272"/>
      <c r="AO70" s="272"/>
      <c r="AP70" s="272"/>
      <c r="AQ70" s="272"/>
      <c r="AR70" s="56">
        <v>712330.84</v>
      </c>
      <c r="AS70" s="56"/>
      <c r="AT70" s="110">
        <f t="shared" ref="AT70:AT74" si="9">AR70+AS70</f>
        <v>712330.84</v>
      </c>
      <c r="AU70" s="56">
        <f t="shared" ref="AU70:AU74" si="10">AR70-AB70</f>
        <v>-77669.160000000033</v>
      </c>
      <c r="AV70" s="56">
        <f t="shared" ref="AV70:AV73" si="11">AH70-AS70</f>
        <v>0</v>
      </c>
      <c r="AW70" s="56">
        <f t="shared" ref="AW70:AW74" si="12">AU70+AV70</f>
        <v>-77669.160000000033</v>
      </c>
    </row>
    <row r="71" spans="1:64" ht="72" customHeight="1">
      <c r="A71" s="229">
        <v>3</v>
      </c>
      <c r="B71" s="230"/>
      <c r="C71" s="231"/>
      <c r="D71" s="269" t="s">
        <v>317</v>
      </c>
      <c r="E71" s="270"/>
      <c r="F71" s="270"/>
      <c r="G71" s="270"/>
      <c r="H71" s="270"/>
      <c r="I71" s="270"/>
      <c r="J71" s="270"/>
      <c r="K71" s="270"/>
      <c r="L71" s="270"/>
      <c r="M71" s="270"/>
      <c r="N71" s="270"/>
      <c r="O71" s="270"/>
      <c r="P71" s="270"/>
      <c r="Q71" s="270"/>
      <c r="R71" s="270"/>
      <c r="S71" s="270"/>
      <c r="T71" s="270"/>
      <c r="U71" s="270"/>
      <c r="V71" s="270"/>
      <c r="W71" s="270"/>
      <c r="X71" s="270"/>
      <c r="Y71" s="270"/>
      <c r="Z71" s="270"/>
      <c r="AA71" s="271"/>
      <c r="AB71" s="247">
        <v>9421285</v>
      </c>
      <c r="AC71" s="247"/>
      <c r="AD71" s="247"/>
      <c r="AE71" s="247"/>
      <c r="AF71" s="247"/>
      <c r="AG71" s="247"/>
      <c r="AH71" s="247"/>
      <c r="AI71" s="247"/>
      <c r="AJ71" s="247"/>
      <c r="AK71" s="247"/>
      <c r="AL71" s="247"/>
      <c r="AM71" s="272">
        <f t="shared" si="8"/>
        <v>9421285</v>
      </c>
      <c r="AN71" s="272"/>
      <c r="AO71" s="272"/>
      <c r="AP71" s="272"/>
      <c r="AQ71" s="272"/>
      <c r="AR71" s="56">
        <v>9375977.1699999999</v>
      </c>
      <c r="AS71" s="56"/>
      <c r="AT71" s="110">
        <f t="shared" si="9"/>
        <v>9375977.1699999999</v>
      </c>
      <c r="AU71" s="56">
        <f t="shared" si="10"/>
        <v>-45307.830000000075</v>
      </c>
      <c r="AV71" s="56">
        <f t="shared" si="11"/>
        <v>0</v>
      </c>
      <c r="AW71" s="56">
        <f t="shared" si="12"/>
        <v>-45307.830000000075</v>
      </c>
    </row>
    <row r="72" spans="1:64" ht="59.25" customHeight="1">
      <c r="A72" s="229">
        <v>4</v>
      </c>
      <c r="B72" s="230"/>
      <c r="C72" s="231"/>
      <c r="D72" s="269" t="s">
        <v>318</v>
      </c>
      <c r="E72" s="270"/>
      <c r="F72" s="270"/>
      <c r="G72" s="270"/>
      <c r="H72" s="270"/>
      <c r="I72" s="270"/>
      <c r="J72" s="270"/>
      <c r="K72" s="270"/>
      <c r="L72" s="270"/>
      <c r="M72" s="270"/>
      <c r="N72" s="270"/>
      <c r="O72" s="270"/>
      <c r="P72" s="270"/>
      <c r="Q72" s="270"/>
      <c r="R72" s="270"/>
      <c r="S72" s="270"/>
      <c r="T72" s="270"/>
      <c r="U72" s="270"/>
      <c r="V72" s="270"/>
      <c r="W72" s="270"/>
      <c r="X72" s="270"/>
      <c r="Y72" s="270"/>
      <c r="Z72" s="270"/>
      <c r="AA72" s="271"/>
      <c r="AB72" s="247">
        <v>199000</v>
      </c>
      <c r="AC72" s="247"/>
      <c r="AD72" s="247"/>
      <c r="AE72" s="247"/>
      <c r="AF72" s="247"/>
      <c r="AG72" s="247"/>
      <c r="AH72" s="247"/>
      <c r="AI72" s="247"/>
      <c r="AJ72" s="247"/>
      <c r="AK72" s="247"/>
      <c r="AL72" s="247"/>
      <c r="AM72" s="272">
        <f t="shared" si="8"/>
        <v>199000</v>
      </c>
      <c r="AN72" s="272"/>
      <c r="AO72" s="272"/>
      <c r="AP72" s="272"/>
      <c r="AQ72" s="272"/>
      <c r="AR72" s="56">
        <v>198341</v>
      </c>
      <c r="AS72" s="56"/>
      <c r="AT72" s="110">
        <f t="shared" si="9"/>
        <v>198341</v>
      </c>
      <c r="AU72" s="56">
        <f t="shared" si="10"/>
        <v>-659</v>
      </c>
      <c r="AV72" s="56">
        <f t="shared" si="11"/>
        <v>0</v>
      </c>
      <c r="AW72" s="56">
        <f t="shared" si="12"/>
        <v>-659</v>
      </c>
    </row>
    <row r="73" spans="1:64" ht="35.25" customHeight="1">
      <c r="A73" s="229">
        <v>5</v>
      </c>
      <c r="B73" s="230"/>
      <c r="C73" s="231"/>
      <c r="D73" s="278" t="s">
        <v>319</v>
      </c>
      <c r="E73" s="279"/>
      <c r="F73" s="279"/>
      <c r="G73" s="279"/>
      <c r="H73" s="279"/>
      <c r="I73" s="279"/>
      <c r="J73" s="279"/>
      <c r="K73" s="279"/>
      <c r="L73" s="279"/>
      <c r="M73" s="279"/>
      <c r="N73" s="279"/>
      <c r="O73" s="279"/>
      <c r="P73" s="279"/>
      <c r="Q73" s="279"/>
      <c r="R73" s="279"/>
      <c r="S73" s="279"/>
      <c r="T73" s="279"/>
      <c r="U73" s="279"/>
      <c r="V73" s="279"/>
      <c r="W73" s="279"/>
      <c r="X73" s="279"/>
      <c r="Y73" s="279"/>
      <c r="Z73" s="279"/>
      <c r="AA73" s="280"/>
      <c r="AB73" s="251">
        <v>995175</v>
      </c>
      <c r="AC73" s="251"/>
      <c r="AD73" s="251"/>
      <c r="AE73" s="251"/>
      <c r="AF73" s="251"/>
      <c r="AG73" s="251"/>
      <c r="AH73" s="251">
        <v>235150</v>
      </c>
      <c r="AI73" s="251"/>
      <c r="AJ73" s="251"/>
      <c r="AK73" s="251"/>
      <c r="AL73" s="251"/>
      <c r="AM73" s="272">
        <f t="shared" si="8"/>
        <v>1230325</v>
      </c>
      <c r="AN73" s="272"/>
      <c r="AO73" s="272"/>
      <c r="AP73" s="272"/>
      <c r="AQ73" s="272"/>
      <c r="AR73" s="56">
        <v>897740.71</v>
      </c>
      <c r="AS73" s="56">
        <v>235150</v>
      </c>
      <c r="AT73" s="110">
        <f t="shared" si="9"/>
        <v>1132890.71</v>
      </c>
      <c r="AU73" s="56">
        <f t="shared" si="10"/>
        <v>-97434.290000000037</v>
      </c>
      <c r="AV73" s="56">
        <f t="shared" si="11"/>
        <v>0</v>
      </c>
      <c r="AW73" s="56">
        <f t="shared" si="12"/>
        <v>-97434.290000000037</v>
      </c>
    </row>
    <row r="74" spans="1:64" ht="24" customHeight="1">
      <c r="A74" s="229"/>
      <c r="B74" s="230"/>
      <c r="C74" s="231"/>
      <c r="D74" s="259" t="s">
        <v>22</v>
      </c>
      <c r="E74" s="281"/>
      <c r="F74" s="281"/>
      <c r="G74" s="281"/>
      <c r="H74" s="281"/>
      <c r="I74" s="281"/>
      <c r="J74" s="281"/>
      <c r="K74" s="281"/>
      <c r="L74" s="281"/>
      <c r="M74" s="281"/>
      <c r="N74" s="281"/>
      <c r="O74" s="281"/>
      <c r="P74" s="281"/>
      <c r="Q74" s="281"/>
      <c r="R74" s="281"/>
      <c r="S74" s="281"/>
      <c r="T74" s="281"/>
      <c r="U74" s="281"/>
      <c r="V74" s="281"/>
      <c r="W74" s="281"/>
      <c r="X74" s="281"/>
      <c r="Y74" s="281"/>
      <c r="Z74" s="281"/>
      <c r="AA74" s="282"/>
      <c r="AB74" s="263">
        <f>AB72+AB71+AB70+AB69+AB73</f>
        <v>11596314</v>
      </c>
      <c r="AC74" s="263"/>
      <c r="AD74" s="263"/>
      <c r="AE74" s="263"/>
      <c r="AF74" s="263"/>
      <c r="AG74" s="263"/>
      <c r="AH74" s="263">
        <f>SUM(AH73)</f>
        <v>235150</v>
      </c>
      <c r="AI74" s="263"/>
      <c r="AJ74" s="263"/>
      <c r="AK74" s="263"/>
      <c r="AL74" s="263"/>
      <c r="AM74" s="283">
        <f t="shared" ref="AM74" si="13">AB74+AH74</f>
        <v>11831464</v>
      </c>
      <c r="AN74" s="283"/>
      <c r="AO74" s="283"/>
      <c r="AP74" s="283"/>
      <c r="AQ74" s="283"/>
      <c r="AR74" s="46">
        <f>SUM(AR69:AR73)</f>
        <v>11360254.59</v>
      </c>
      <c r="AS74" s="46">
        <f>SUM(AS69:AS73)</f>
        <v>235150</v>
      </c>
      <c r="AT74" s="110">
        <f t="shared" si="9"/>
        <v>11595404.59</v>
      </c>
      <c r="AU74" s="56">
        <f t="shared" si="10"/>
        <v>-236059.41000000015</v>
      </c>
      <c r="AV74" s="56">
        <f>AH74-AS74</f>
        <v>0</v>
      </c>
      <c r="AW74" s="56">
        <f t="shared" si="12"/>
        <v>-236059.41000000015</v>
      </c>
    </row>
    <row r="76" spans="1:64" ht="15.75" customHeight="1">
      <c r="A76" s="209" t="s">
        <v>35</v>
      </c>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row>
    <row r="77" spans="1:64" ht="57" customHeight="1">
      <c r="A77" s="205" t="s">
        <v>23</v>
      </c>
      <c r="B77" s="206"/>
      <c r="C77" s="206"/>
      <c r="D77" s="206"/>
      <c r="E77" s="206"/>
      <c r="F77" s="218"/>
      <c r="G77" s="205" t="s">
        <v>56</v>
      </c>
      <c r="H77" s="206"/>
      <c r="I77" s="206"/>
      <c r="J77" s="206"/>
      <c r="K77" s="206"/>
      <c r="L77" s="206"/>
      <c r="M77" s="206"/>
      <c r="N77" s="206"/>
      <c r="O77" s="206"/>
      <c r="P77" s="206"/>
      <c r="Q77" s="206"/>
      <c r="R77" s="206"/>
      <c r="S77" s="206"/>
      <c r="T77" s="206"/>
      <c r="U77" s="206"/>
      <c r="V77" s="206"/>
      <c r="W77" s="206"/>
      <c r="X77" s="206"/>
      <c r="Y77" s="218"/>
      <c r="Z77" s="205" t="s">
        <v>4</v>
      </c>
      <c r="AA77" s="206"/>
      <c r="AB77" s="206"/>
      <c r="AC77" s="206"/>
      <c r="AD77" s="218"/>
      <c r="AE77" s="205" t="s">
        <v>3</v>
      </c>
      <c r="AF77" s="206"/>
      <c r="AG77" s="206"/>
      <c r="AH77" s="206"/>
      <c r="AI77" s="206"/>
      <c r="AJ77" s="206"/>
      <c r="AK77" s="206"/>
      <c r="AL77" s="206"/>
      <c r="AM77" s="206"/>
      <c r="AN77" s="218"/>
      <c r="AO77" s="275" t="s">
        <v>294</v>
      </c>
      <c r="AP77" s="276"/>
      <c r="AQ77" s="276"/>
      <c r="AR77" s="276"/>
      <c r="AS77" s="276"/>
      <c r="AT77" s="277"/>
      <c r="AU77" s="222" t="s">
        <v>295</v>
      </c>
      <c r="AV77" s="222"/>
      <c r="AW77" s="222"/>
      <c r="AX77" s="222" t="s">
        <v>290</v>
      </c>
      <c r="AY77" s="222"/>
      <c r="AZ77" s="222"/>
    </row>
    <row r="78" spans="1:64" ht="46.5" customHeight="1">
      <c r="A78" s="205">
        <v>1</v>
      </c>
      <c r="B78" s="206"/>
      <c r="C78" s="206"/>
      <c r="D78" s="206"/>
      <c r="E78" s="206"/>
      <c r="F78" s="218"/>
      <c r="G78" s="205">
        <v>2</v>
      </c>
      <c r="H78" s="206"/>
      <c r="I78" s="206"/>
      <c r="J78" s="206"/>
      <c r="K78" s="206"/>
      <c r="L78" s="206"/>
      <c r="M78" s="206"/>
      <c r="N78" s="206"/>
      <c r="O78" s="206"/>
      <c r="P78" s="206"/>
      <c r="Q78" s="206"/>
      <c r="R78" s="206"/>
      <c r="S78" s="206"/>
      <c r="T78" s="206"/>
      <c r="U78" s="206"/>
      <c r="V78" s="206"/>
      <c r="W78" s="206"/>
      <c r="X78" s="206"/>
      <c r="Y78" s="218"/>
      <c r="Z78" s="205">
        <v>3</v>
      </c>
      <c r="AA78" s="206"/>
      <c r="AB78" s="206"/>
      <c r="AC78" s="206"/>
      <c r="AD78" s="218"/>
      <c r="AE78" s="205">
        <v>4</v>
      </c>
      <c r="AF78" s="206"/>
      <c r="AG78" s="206"/>
      <c r="AH78" s="206"/>
      <c r="AI78" s="206"/>
      <c r="AJ78" s="206"/>
      <c r="AK78" s="206"/>
      <c r="AL78" s="206"/>
      <c r="AM78" s="206"/>
      <c r="AN78" s="218"/>
      <c r="AO78" s="275" t="s">
        <v>291</v>
      </c>
      <c r="AP78" s="276"/>
      <c r="AQ78" s="276"/>
      <c r="AR78" s="277"/>
      <c r="AS78" s="36" t="s">
        <v>292</v>
      </c>
      <c r="AT78" s="36" t="s">
        <v>293</v>
      </c>
      <c r="AU78" s="45" t="s">
        <v>291</v>
      </c>
      <c r="AV78" s="45" t="s">
        <v>292</v>
      </c>
      <c r="AW78" s="45" t="s">
        <v>293</v>
      </c>
      <c r="AX78" s="45" t="s">
        <v>291</v>
      </c>
      <c r="AY78" s="45" t="s">
        <v>292</v>
      </c>
      <c r="AZ78" s="45" t="s">
        <v>293</v>
      </c>
    </row>
    <row r="79" spans="1:64" ht="12.75" hidden="1" customHeight="1">
      <c r="A79" s="229" t="s">
        <v>28</v>
      </c>
      <c r="B79" s="230"/>
      <c r="C79" s="230"/>
      <c r="D79" s="230"/>
      <c r="E79" s="230"/>
      <c r="F79" s="231"/>
      <c r="G79" s="214" t="s">
        <v>8</v>
      </c>
      <c r="H79" s="215"/>
      <c r="I79" s="215"/>
      <c r="J79" s="215"/>
      <c r="K79" s="215"/>
      <c r="L79" s="215"/>
      <c r="M79" s="215"/>
      <c r="N79" s="215"/>
      <c r="O79" s="215"/>
      <c r="P79" s="215"/>
      <c r="Q79" s="215"/>
      <c r="R79" s="215"/>
      <c r="S79" s="215"/>
      <c r="T79" s="215"/>
      <c r="U79" s="215"/>
      <c r="V79" s="215"/>
      <c r="W79" s="215"/>
      <c r="X79" s="215"/>
      <c r="Y79" s="267"/>
      <c r="Z79" s="229" t="s">
        <v>18</v>
      </c>
      <c r="AA79" s="230"/>
      <c r="AB79" s="230"/>
      <c r="AC79" s="230"/>
      <c r="AD79" s="231"/>
      <c r="AE79" s="214" t="s">
        <v>27</v>
      </c>
      <c r="AF79" s="215"/>
      <c r="AG79" s="215"/>
      <c r="AH79" s="215"/>
      <c r="AI79" s="215"/>
      <c r="AJ79" s="215"/>
      <c r="AK79" s="215"/>
      <c r="AL79" s="215"/>
      <c r="AM79" s="215"/>
      <c r="AN79" s="267"/>
      <c r="AO79" s="48" t="s">
        <v>9</v>
      </c>
      <c r="AP79" s="48"/>
      <c r="AQ79" s="48"/>
      <c r="AR79" s="48"/>
      <c r="AS79" s="37" t="s">
        <v>26</v>
      </c>
      <c r="AT79" s="37" t="s">
        <v>11</v>
      </c>
      <c r="AU79" s="45">
        <v>8</v>
      </c>
      <c r="AV79" s="45">
        <v>9</v>
      </c>
      <c r="AW79" s="45">
        <v>10</v>
      </c>
      <c r="AX79" s="45">
        <v>11</v>
      </c>
      <c r="AY79" s="45">
        <v>12</v>
      </c>
      <c r="AZ79" s="45">
        <v>13</v>
      </c>
      <c r="BL79" s="1" t="s">
        <v>17</v>
      </c>
    </row>
    <row r="80" spans="1:64" ht="36" customHeight="1">
      <c r="A80" s="223"/>
      <c r="B80" s="224"/>
      <c r="C80" s="224"/>
      <c r="D80" s="224"/>
      <c r="E80" s="224"/>
      <c r="F80" s="225"/>
      <c r="G80" s="284" t="s">
        <v>71</v>
      </c>
      <c r="H80" s="285"/>
      <c r="I80" s="285"/>
      <c r="J80" s="285"/>
      <c r="K80" s="285"/>
      <c r="L80" s="285"/>
      <c r="M80" s="285"/>
      <c r="N80" s="285"/>
      <c r="O80" s="285"/>
      <c r="P80" s="285"/>
      <c r="Q80" s="285"/>
      <c r="R80" s="285"/>
      <c r="S80" s="285"/>
      <c r="T80" s="285"/>
      <c r="U80" s="285"/>
      <c r="V80" s="285"/>
      <c r="W80" s="285"/>
      <c r="X80" s="285"/>
      <c r="Y80" s="286"/>
      <c r="Z80" s="229"/>
      <c r="AA80" s="230"/>
      <c r="AB80" s="230"/>
      <c r="AC80" s="230"/>
      <c r="AD80" s="231"/>
      <c r="AE80" s="229"/>
      <c r="AF80" s="230"/>
      <c r="AG80" s="230"/>
      <c r="AH80" s="230"/>
      <c r="AI80" s="230"/>
      <c r="AJ80" s="230"/>
      <c r="AK80" s="230"/>
      <c r="AL80" s="230"/>
      <c r="AM80" s="230"/>
      <c r="AN80" s="231"/>
      <c r="AO80" s="287"/>
      <c r="AP80" s="287"/>
      <c r="AQ80" s="287"/>
      <c r="AR80" s="287"/>
      <c r="AS80" s="37"/>
      <c r="AT80" s="37"/>
      <c r="AU80" s="61"/>
      <c r="AV80" s="61"/>
      <c r="AW80" s="61"/>
      <c r="AX80" s="61"/>
      <c r="AY80" s="61"/>
      <c r="AZ80" s="61"/>
    </row>
    <row r="81" spans="1:52" ht="16.5" customHeight="1">
      <c r="A81" s="288" t="s">
        <v>206</v>
      </c>
      <c r="B81" s="289"/>
      <c r="C81" s="289"/>
      <c r="D81" s="289"/>
      <c r="E81" s="289"/>
      <c r="F81" s="290"/>
      <c r="G81" s="291" t="s">
        <v>47</v>
      </c>
      <c r="H81" s="292"/>
      <c r="I81" s="292"/>
      <c r="J81" s="292"/>
      <c r="K81" s="292"/>
      <c r="L81" s="292"/>
      <c r="M81" s="292"/>
      <c r="N81" s="292"/>
      <c r="O81" s="292"/>
      <c r="P81" s="292"/>
      <c r="Q81" s="292"/>
      <c r="R81" s="292"/>
      <c r="S81" s="292"/>
      <c r="T81" s="292"/>
      <c r="U81" s="292"/>
      <c r="V81" s="292"/>
      <c r="W81" s="292"/>
      <c r="X81" s="292"/>
      <c r="Y81" s="293"/>
      <c r="Z81" s="229"/>
      <c r="AA81" s="230"/>
      <c r="AB81" s="230"/>
      <c r="AC81" s="230"/>
      <c r="AD81" s="231"/>
      <c r="AE81" s="229"/>
      <c r="AF81" s="230"/>
      <c r="AG81" s="230"/>
      <c r="AH81" s="230"/>
      <c r="AI81" s="230"/>
      <c r="AJ81" s="230"/>
      <c r="AK81" s="230"/>
      <c r="AL81" s="230"/>
      <c r="AM81" s="230"/>
      <c r="AN81" s="231"/>
      <c r="AO81" s="294"/>
      <c r="AP81" s="294"/>
      <c r="AQ81" s="294"/>
      <c r="AR81" s="294"/>
      <c r="AS81" s="89"/>
      <c r="AT81" s="89"/>
      <c r="AU81" s="68"/>
      <c r="AV81" s="68"/>
      <c r="AW81" s="68"/>
      <c r="AX81" s="68"/>
      <c r="AY81" s="68"/>
      <c r="AZ81" s="68"/>
    </row>
    <row r="82" spans="1:52" ht="33" customHeight="1">
      <c r="A82" s="299" t="s">
        <v>173</v>
      </c>
      <c r="B82" s="300"/>
      <c r="C82" s="300"/>
      <c r="D82" s="300"/>
      <c r="E82" s="300"/>
      <c r="F82" s="301"/>
      <c r="G82" s="302" t="s">
        <v>72</v>
      </c>
      <c r="H82" s="303"/>
      <c r="I82" s="303"/>
      <c r="J82" s="303"/>
      <c r="K82" s="303"/>
      <c r="L82" s="303"/>
      <c r="M82" s="303"/>
      <c r="N82" s="303"/>
      <c r="O82" s="303"/>
      <c r="P82" s="303"/>
      <c r="Q82" s="303"/>
      <c r="R82" s="303"/>
      <c r="S82" s="303"/>
      <c r="T82" s="303"/>
      <c r="U82" s="303"/>
      <c r="V82" s="303"/>
      <c r="W82" s="303"/>
      <c r="X82" s="303"/>
      <c r="Y82" s="304"/>
      <c r="Z82" s="305" t="s">
        <v>73</v>
      </c>
      <c r="AA82" s="306"/>
      <c r="AB82" s="306"/>
      <c r="AC82" s="306"/>
      <c r="AD82" s="307"/>
      <c r="AE82" s="308" t="s">
        <v>321</v>
      </c>
      <c r="AF82" s="309"/>
      <c r="AG82" s="309"/>
      <c r="AH82" s="309"/>
      <c r="AI82" s="309"/>
      <c r="AJ82" s="309"/>
      <c r="AK82" s="309"/>
      <c r="AL82" s="309"/>
      <c r="AM82" s="309"/>
      <c r="AN82" s="310"/>
      <c r="AO82" s="311"/>
      <c r="AP82" s="311"/>
      <c r="AQ82" s="311"/>
      <c r="AR82" s="311"/>
      <c r="AS82" s="33"/>
      <c r="AT82" s="89"/>
      <c r="AU82" s="49"/>
      <c r="AV82" s="49"/>
      <c r="AW82" s="68"/>
      <c r="AX82" s="68"/>
      <c r="AY82" s="68"/>
      <c r="AZ82" s="68"/>
    </row>
    <row r="83" spans="1:52" ht="33.75" customHeight="1">
      <c r="A83" s="299" t="s">
        <v>174</v>
      </c>
      <c r="B83" s="300"/>
      <c r="C83" s="300"/>
      <c r="D83" s="300"/>
      <c r="E83" s="300"/>
      <c r="F83" s="301"/>
      <c r="G83" s="302" t="s">
        <v>74</v>
      </c>
      <c r="H83" s="303"/>
      <c r="I83" s="303"/>
      <c r="J83" s="303"/>
      <c r="K83" s="303"/>
      <c r="L83" s="303"/>
      <c r="M83" s="303"/>
      <c r="N83" s="303"/>
      <c r="O83" s="303"/>
      <c r="P83" s="303"/>
      <c r="Q83" s="303"/>
      <c r="R83" s="303"/>
      <c r="S83" s="303"/>
      <c r="T83" s="303"/>
      <c r="U83" s="303"/>
      <c r="V83" s="303"/>
      <c r="W83" s="303"/>
      <c r="X83" s="303"/>
      <c r="Y83" s="304"/>
      <c r="Z83" s="305" t="s">
        <v>73</v>
      </c>
      <c r="AA83" s="306"/>
      <c r="AB83" s="306"/>
      <c r="AC83" s="306"/>
      <c r="AD83" s="307"/>
      <c r="AE83" s="305" t="s">
        <v>322</v>
      </c>
      <c r="AF83" s="306"/>
      <c r="AG83" s="306"/>
      <c r="AH83" s="306"/>
      <c r="AI83" s="306"/>
      <c r="AJ83" s="306"/>
      <c r="AK83" s="306"/>
      <c r="AL83" s="306"/>
      <c r="AM83" s="306"/>
      <c r="AN83" s="307"/>
      <c r="AO83" s="311"/>
      <c r="AP83" s="311"/>
      <c r="AQ83" s="311"/>
      <c r="AR83" s="311"/>
      <c r="AS83" s="88"/>
      <c r="AT83" s="89"/>
      <c r="AU83" s="49"/>
      <c r="AV83" s="49"/>
      <c r="AW83" s="68"/>
      <c r="AX83" s="68"/>
      <c r="AY83" s="68"/>
      <c r="AZ83" s="68"/>
    </row>
    <row r="84" spans="1:52" ht="18.75" customHeight="1">
      <c r="A84" s="295" t="s">
        <v>304</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7"/>
    </row>
    <row r="85" spans="1:52" ht="18.75" customHeight="1">
      <c r="A85" s="288" t="s">
        <v>207</v>
      </c>
      <c r="B85" s="289"/>
      <c r="C85" s="289"/>
      <c r="D85" s="289"/>
      <c r="E85" s="289"/>
      <c r="F85" s="290"/>
      <c r="G85" s="291" t="s">
        <v>48</v>
      </c>
      <c r="H85" s="292"/>
      <c r="I85" s="292"/>
      <c r="J85" s="292"/>
      <c r="K85" s="292"/>
      <c r="L85" s="292"/>
      <c r="M85" s="292"/>
      <c r="N85" s="292"/>
      <c r="O85" s="292"/>
      <c r="P85" s="292"/>
      <c r="Q85" s="292"/>
      <c r="R85" s="292"/>
      <c r="S85" s="292"/>
      <c r="T85" s="292"/>
      <c r="U85" s="292"/>
      <c r="V85" s="292"/>
      <c r="W85" s="292"/>
      <c r="X85" s="292"/>
      <c r="Y85" s="293"/>
      <c r="Z85" s="291" t="s">
        <v>51</v>
      </c>
      <c r="AA85" s="292"/>
      <c r="AB85" s="292"/>
      <c r="AC85" s="292"/>
      <c r="AD85" s="293"/>
      <c r="AE85" s="291" t="s">
        <v>51</v>
      </c>
      <c r="AF85" s="292"/>
      <c r="AG85" s="292"/>
      <c r="AH85" s="292"/>
      <c r="AI85" s="292"/>
      <c r="AJ85" s="292"/>
      <c r="AK85" s="292"/>
      <c r="AL85" s="292"/>
      <c r="AM85" s="292"/>
      <c r="AN85" s="293"/>
      <c r="AO85" s="298"/>
      <c r="AP85" s="298"/>
      <c r="AQ85" s="298"/>
      <c r="AR85" s="298"/>
      <c r="AS85" s="33"/>
      <c r="AT85" s="89">
        <f t="shared" ref="AT85:AT150" si="14">AO85+AS85</f>
        <v>0</v>
      </c>
      <c r="AU85" s="90"/>
      <c r="AV85" s="90"/>
      <c r="AW85" s="68">
        <f t="shared" ref="AW85:AW150" si="15">AU85+AV85</f>
        <v>0</v>
      </c>
      <c r="AX85" s="68">
        <f t="shared" ref="AX85:AX150" si="16">AO85-AU85</f>
        <v>0</v>
      </c>
      <c r="AY85" s="68">
        <f t="shared" ref="AY85:AY151" si="17">AS85-AV85</f>
        <v>0</v>
      </c>
      <c r="AZ85" s="68">
        <f t="shared" ref="AZ85:AZ151" si="18">AT85-AW85</f>
        <v>0</v>
      </c>
    </row>
    <row r="86" spans="1:52" ht="34.5" customHeight="1">
      <c r="A86" s="299" t="s">
        <v>175</v>
      </c>
      <c r="B86" s="300"/>
      <c r="C86" s="300"/>
      <c r="D86" s="300"/>
      <c r="E86" s="300"/>
      <c r="F86" s="301"/>
      <c r="G86" s="302" t="s">
        <v>75</v>
      </c>
      <c r="H86" s="303"/>
      <c r="I86" s="303"/>
      <c r="J86" s="303"/>
      <c r="K86" s="303"/>
      <c r="L86" s="303"/>
      <c r="M86" s="303"/>
      <c r="N86" s="303"/>
      <c r="O86" s="303"/>
      <c r="P86" s="303"/>
      <c r="Q86" s="303"/>
      <c r="R86" s="303"/>
      <c r="S86" s="303"/>
      <c r="T86" s="303"/>
      <c r="U86" s="303"/>
      <c r="V86" s="303"/>
      <c r="W86" s="303"/>
      <c r="X86" s="303"/>
      <c r="Y86" s="304"/>
      <c r="Z86" s="305" t="s">
        <v>49</v>
      </c>
      <c r="AA86" s="306"/>
      <c r="AB86" s="306"/>
      <c r="AC86" s="306"/>
      <c r="AD86" s="307"/>
      <c r="AE86" s="305" t="s">
        <v>76</v>
      </c>
      <c r="AF86" s="306"/>
      <c r="AG86" s="306"/>
      <c r="AH86" s="306"/>
      <c r="AI86" s="306"/>
      <c r="AJ86" s="306"/>
      <c r="AK86" s="306"/>
      <c r="AL86" s="306"/>
      <c r="AM86" s="306"/>
      <c r="AN86" s="307"/>
      <c r="AO86" s="312"/>
      <c r="AP86" s="312"/>
      <c r="AQ86" s="312"/>
      <c r="AR86" s="312"/>
      <c r="AS86" s="35"/>
      <c r="AT86" s="89"/>
      <c r="AU86" s="90"/>
      <c r="AV86" s="90"/>
      <c r="AW86" s="68"/>
      <c r="AX86" s="68"/>
      <c r="AY86" s="68"/>
      <c r="AZ86" s="68"/>
    </row>
    <row r="87" spans="1:52" ht="35.25" customHeight="1">
      <c r="A87" s="299" t="s">
        <v>176</v>
      </c>
      <c r="B87" s="300"/>
      <c r="C87" s="300"/>
      <c r="D87" s="300"/>
      <c r="E87" s="300"/>
      <c r="F87" s="301"/>
      <c r="G87" s="313" t="s">
        <v>170</v>
      </c>
      <c r="H87" s="313"/>
      <c r="I87" s="313"/>
      <c r="J87" s="313"/>
      <c r="K87" s="313"/>
      <c r="L87" s="313"/>
      <c r="M87" s="313"/>
      <c r="N87" s="313"/>
      <c r="O87" s="313"/>
      <c r="P87" s="313"/>
      <c r="Q87" s="313"/>
      <c r="R87" s="313"/>
      <c r="S87" s="313"/>
      <c r="T87" s="313"/>
      <c r="U87" s="313"/>
      <c r="V87" s="313"/>
      <c r="W87" s="313"/>
      <c r="X87" s="313"/>
      <c r="Y87" s="313"/>
      <c r="Z87" s="305" t="s">
        <v>77</v>
      </c>
      <c r="AA87" s="306"/>
      <c r="AB87" s="306"/>
      <c r="AC87" s="306"/>
      <c r="AD87" s="307"/>
      <c r="AE87" s="305" t="s">
        <v>76</v>
      </c>
      <c r="AF87" s="306"/>
      <c r="AG87" s="306"/>
      <c r="AH87" s="306"/>
      <c r="AI87" s="306"/>
      <c r="AJ87" s="306"/>
      <c r="AK87" s="306"/>
      <c r="AL87" s="306"/>
      <c r="AM87" s="306"/>
      <c r="AN87" s="307"/>
      <c r="AO87" s="314"/>
      <c r="AP87" s="314"/>
      <c r="AQ87" s="314"/>
      <c r="AR87" s="314"/>
      <c r="AS87" s="34"/>
      <c r="AT87" s="89"/>
      <c r="AU87" s="49"/>
      <c r="AV87" s="49"/>
      <c r="AW87" s="68"/>
      <c r="AX87" s="68"/>
      <c r="AY87" s="68"/>
      <c r="AZ87" s="68"/>
    </row>
    <row r="88" spans="1:52" ht="21.75" customHeight="1">
      <c r="A88" s="295" t="s">
        <v>299</v>
      </c>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7"/>
    </row>
    <row r="89" spans="1:52" ht="18" customHeight="1">
      <c r="A89" s="288" t="s">
        <v>208</v>
      </c>
      <c r="B89" s="289"/>
      <c r="C89" s="289"/>
      <c r="D89" s="289"/>
      <c r="E89" s="289"/>
      <c r="F89" s="290"/>
      <c r="G89" s="291" t="s">
        <v>50</v>
      </c>
      <c r="H89" s="292"/>
      <c r="I89" s="292"/>
      <c r="J89" s="292"/>
      <c r="K89" s="292"/>
      <c r="L89" s="292"/>
      <c r="M89" s="292"/>
      <c r="N89" s="292"/>
      <c r="O89" s="292"/>
      <c r="P89" s="292"/>
      <c r="Q89" s="292"/>
      <c r="R89" s="292"/>
      <c r="S89" s="292"/>
      <c r="T89" s="292"/>
      <c r="U89" s="292"/>
      <c r="V89" s="292"/>
      <c r="W89" s="292"/>
      <c r="X89" s="292"/>
      <c r="Y89" s="293"/>
      <c r="Z89" s="291" t="s">
        <v>51</v>
      </c>
      <c r="AA89" s="292"/>
      <c r="AB89" s="292"/>
      <c r="AC89" s="292"/>
      <c r="AD89" s="293"/>
      <c r="AE89" s="291" t="s">
        <v>51</v>
      </c>
      <c r="AF89" s="292"/>
      <c r="AG89" s="292"/>
      <c r="AH89" s="292"/>
      <c r="AI89" s="292"/>
      <c r="AJ89" s="292"/>
      <c r="AK89" s="292"/>
      <c r="AL89" s="292"/>
      <c r="AM89" s="292"/>
      <c r="AN89" s="293"/>
      <c r="AO89" s="311"/>
      <c r="AP89" s="311"/>
      <c r="AQ89" s="311"/>
      <c r="AR89" s="311"/>
      <c r="AS89" s="33"/>
      <c r="AT89" s="89">
        <f t="shared" si="14"/>
        <v>0</v>
      </c>
      <c r="AU89" s="49"/>
      <c r="AV89" s="49"/>
      <c r="AW89" s="68">
        <f t="shared" si="15"/>
        <v>0</v>
      </c>
      <c r="AX89" s="68">
        <f t="shared" si="16"/>
        <v>0</v>
      </c>
      <c r="AY89" s="68">
        <f t="shared" si="17"/>
        <v>0</v>
      </c>
      <c r="AZ89" s="68">
        <f t="shared" si="18"/>
        <v>0</v>
      </c>
    </row>
    <row r="90" spans="1:52" ht="33.75" customHeight="1">
      <c r="A90" s="299" t="s">
        <v>177</v>
      </c>
      <c r="B90" s="300"/>
      <c r="C90" s="300"/>
      <c r="D90" s="300"/>
      <c r="E90" s="300"/>
      <c r="F90" s="301"/>
      <c r="G90" s="302" t="s">
        <v>78</v>
      </c>
      <c r="H90" s="303"/>
      <c r="I90" s="303"/>
      <c r="J90" s="303"/>
      <c r="K90" s="303"/>
      <c r="L90" s="303"/>
      <c r="M90" s="303"/>
      <c r="N90" s="303"/>
      <c r="O90" s="303"/>
      <c r="P90" s="303"/>
      <c r="Q90" s="303"/>
      <c r="R90" s="303"/>
      <c r="S90" s="303"/>
      <c r="T90" s="303"/>
      <c r="U90" s="303"/>
      <c r="V90" s="303"/>
      <c r="W90" s="303"/>
      <c r="X90" s="303"/>
      <c r="Y90" s="304"/>
      <c r="Z90" s="305" t="s">
        <v>79</v>
      </c>
      <c r="AA90" s="306"/>
      <c r="AB90" s="306"/>
      <c r="AC90" s="306"/>
      <c r="AD90" s="307"/>
      <c r="AE90" s="305" t="s">
        <v>80</v>
      </c>
      <c r="AF90" s="306"/>
      <c r="AG90" s="306"/>
      <c r="AH90" s="306"/>
      <c r="AI90" s="306"/>
      <c r="AJ90" s="306"/>
      <c r="AK90" s="306"/>
      <c r="AL90" s="306"/>
      <c r="AM90" s="306"/>
      <c r="AN90" s="307"/>
      <c r="AO90" s="311"/>
      <c r="AP90" s="311"/>
      <c r="AQ90" s="311"/>
      <c r="AR90" s="311"/>
      <c r="AS90" s="88"/>
      <c r="AT90" s="89"/>
      <c r="AU90" s="49"/>
      <c r="AV90" s="49"/>
      <c r="AW90" s="68"/>
      <c r="AX90" s="68"/>
      <c r="AY90" s="68"/>
      <c r="AZ90" s="68"/>
    </row>
    <row r="91" spans="1:52" ht="37.5" customHeight="1">
      <c r="A91" s="299" t="s">
        <v>178</v>
      </c>
      <c r="B91" s="300"/>
      <c r="C91" s="300"/>
      <c r="D91" s="300"/>
      <c r="E91" s="300"/>
      <c r="F91" s="301"/>
      <c r="G91" s="315" t="s">
        <v>81</v>
      </c>
      <c r="H91" s="316"/>
      <c r="I91" s="316"/>
      <c r="J91" s="316"/>
      <c r="K91" s="316"/>
      <c r="L91" s="316"/>
      <c r="M91" s="316"/>
      <c r="N91" s="316"/>
      <c r="O91" s="316"/>
      <c r="P91" s="316"/>
      <c r="Q91" s="316"/>
      <c r="R91" s="316"/>
      <c r="S91" s="316"/>
      <c r="T91" s="316"/>
      <c r="U91" s="316"/>
      <c r="V91" s="316"/>
      <c r="W91" s="316"/>
      <c r="X91" s="316"/>
      <c r="Y91" s="317"/>
      <c r="Z91" s="305" t="s">
        <v>82</v>
      </c>
      <c r="AA91" s="306"/>
      <c r="AB91" s="306"/>
      <c r="AC91" s="306"/>
      <c r="AD91" s="307"/>
      <c r="AE91" s="305" t="s">
        <v>83</v>
      </c>
      <c r="AF91" s="306"/>
      <c r="AG91" s="306"/>
      <c r="AH91" s="306"/>
      <c r="AI91" s="306"/>
      <c r="AJ91" s="306"/>
      <c r="AK91" s="306"/>
      <c r="AL91" s="306"/>
      <c r="AM91" s="306"/>
      <c r="AN91" s="307"/>
      <c r="AO91" s="311"/>
      <c r="AP91" s="311"/>
      <c r="AQ91" s="311"/>
      <c r="AR91" s="311"/>
      <c r="AS91" s="33"/>
      <c r="AT91" s="89"/>
      <c r="AU91" s="49"/>
      <c r="AV91" s="63"/>
      <c r="AW91" s="68"/>
      <c r="AX91" s="68"/>
      <c r="AY91" s="68"/>
      <c r="AZ91" s="68"/>
    </row>
    <row r="92" spans="1:52" ht="27" customHeight="1">
      <c r="A92" s="295" t="s">
        <v>299</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7"/>
    </row>
    <row r="93" spans="1:52" ht="18.75" customHeight="1">
      <c r="A93" s="288" t="s">
        <v>209</v>
      </c>
      <c r="B93" s="289"/>
      <c r="C93" s="289"/>
      <c r="D93" s="289"/>
      <c r="E93" s="289"/>
      <c r="F93" s="290"/>
      <c r="G93" s="291" t="s">
        <v>52</v>
      </c>
      <c r="H93" s="292"/>
      <c r="I93" s="292"/>
      <c r="J93" s="292"/>
      <c r="K93" s="292"/>
      <c r="L93" s="292"/>
      <c r="M93" s="292"/>
      <c r="N93" s="292"/>
      <c r="O93" s="292"/>
      <c r="P93" s="292"/>
      <c r="Q93" s="292"/>
      <c r="R93" s="292"/>
      <c r="S93" s="292"/>
      <c r="T93" s="292"/>
      <c r="U93" s="292"/>
      <c r="V93" s="292"/>
      <c r="W93" s="292"/>
      <c r="X93" s="292"/>
      <c r="Y93" s="293"/>
      <c r="Z93" s="305"/>
      <c r="AA93" s="306"/>
      <c r="AB93" s="306"/>
      <c r="AC93" s="306"/>
      <c r="AD93" s="307"/>
      <c r="AE93" s="305"/>
      <c r="AF93" s="306"/>
      <c r="AG93" s="306"/>
      <c r="AH93" s="306"/>
      <c r="AI93" s="306"/>
      <c r="AJ93" s="306"/>
      <c r="AK93" s="306"/>
      <c r="AL93" s="306"/>
      <c r="AM93" s="306"/>
      <c r="AN93" s="307"/>
      <c r="AO93" s="319"/>
      <c r="AP93" s="319"/>
      <c r="AQ93" s="319"/>
      <c r="AR93" s="319"/>
      <c r="AS93" s="33"/>
      <c r="AT93" s="70">
        <f t="shared" si="14"/>
        <v>0</v>
      </c>
      <c r="AU93" s="64"/>
      <c r="AV93" s="64"/>
      <c r="AW93" s="68">
        <f t="shared" si="15"/>
        <v>0</v>
      </c>
      <c r="AX93" s="68">
        <f t="shared" si="16"/>
        <v>0</v>
      </c>
      <c r="AY93" s="68">
        <f t="shared" si="17"/>
        <v>0</v>
      </c>
      <c r="AZ93" s="68">
        <f t="shared" si="18"/>
        <v>0</v>
      </c>
    </row>
    <row r="94" spans="1:52" ht="52.5" customHeight="1">
      <c r="A94" s="299" t="s">
        <v>179</v>
      </c>
      <c r="B94" s="300"/>
      <c r="C94" s="300"/>
      <c r="D94" s="300"/>
      <c r="E94" s="300"/>
      <c r="F94" s="301"/>
      <c r="G94" s="315" t="s">
        <v>84</v>
      </c>
      <c r="H94" s="316"/>
      <c r="I94" s="316"/>
      <c r="J94" s="316"/>
      <c r="K94" s="316"/>
      <c r="L94" s="316"/>
      <c r="M94" s="316"/>
      <c r="N94" s="316"/>
      <c r="O94" s="316"/>
      <c r="P94" s="316"/>
      <c r="Q94" s="316"/>
      <c r="R94" s="316"/>
      <c r="S94" s="316"/>
      <c r="T94" s="316"/>
      <c r="U94" s="316"/>
      <c r="V94" s="316"/>
      <c r="W94" s="316"/>
      <c r="X94" s="316"/>
      <c r="Y94" s="317"/>
      <c r="Z94" s="305" t="s">
        <v>53</v>
      </c>
      <c r="AA94" s="306"/>
      <c r="AB94" s="306"/>
      <c r="AC94" s="306"/>
      <c r="AD94" s="307"/>
      <c r="AE94" s="308" t="s">
        <v>323</v>
      </c>
      <c r="AF94" s="309"/>
      <c r="AG94" s="309"/>
      <c r="AH94" s="309"/>
      <c r="AI94" s="309"/>
      <c r="AJ94" s="309"/>
      <c r="AK94" s="309"/>
      <c r="AL94" s="309"/>
      <c r="AM94" s="309"/>
      <c r="AN94" s="310"/>
      <c r="AO94" s="318"/>
      <c r="AP94" s="318"/>
      <c r="AQ94" s="318"/>
      <c r="AR94" s="318"/>
      <c r="AS94" s="32"/>
      <c r="AT94" s="104"/>
      <c r="AU94" s="58"/>
      <c r="AV94" s="58"/>
      <c r="AW94" s="94"/>
      <c r="AX94" s="106"/>
      <c r="AY94" s="106"/>
      <c r="AZ94" s="106"/>
    </row>
    <row r="95" spans="1:52" ht="23.25" customHeight="1">
      <c r="A95" s="295" t="s">
        <v>299</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7"/>
    </row>
    <row r="96" spans="1:52" ht="104.25" customHeight="1">
      <c r="A96" s="230">
        <v>2</v>
      </c>
      <c r="B96" s="230"/>
      <c r="C96" s="230"/>
      <c r="D96" s="230"/>
      <c r="E96" s="230"/>
      <c r="F96" s="231"/>
      <c r="G96" s="291" t="s">
        <v>324</v>
      </c>
      <c r="H96" s="227"/>
      <c r="I96" s="227"/>
      <c r="J96" s="227"/>
      <c r="K96" s="227"/>
      <c r="L96" s="227"/>
      <c r="M96" s="227"/>
      <c r="N96" s="227"/>
      <c r="O96" s="227"/>
      <c r="P96" s="227"/>
      <c r="Q96" s="227"/>
      <c r="R96" s="227"/>
      <c r="S96" s="227"/>
      <c r="T96" s="227"/>
      <c r="U96" s="227"/>
      <c r="V96" s="227"/>
      <c r="W96" s="227"/>
      <c r="X96" s="227"/>
      <c r="Y96" s="228"/>
      <c r="Z96" s="229"/>
      <c r="AA96" s="227"/>
      <c r="AB96" s="227"/>
      <c r="AC96" s="227"/>
      <c r="AD96" s="228"/>
      <c r="AE96" s="229"/>
      <c r="AF96" s="230"/>
      <c r="AG96" s="230"/>
      <c r="AH96" s="230"/>
      <c r="AI96" s="230"/>
      <c r="AJ96" s="230"/>
      <c r="AK96" s="230"/>
      <c r="AL96" s="230"/>
      <c r="AM96" s="230"/>
      <c r="AN96" s="231"/>
      <c r="AO96" s="320"/>
      <c r="AP96" s="321"/>
      <c r="AQ96" s="321"/>
      <c r="AR96" s="322"/>
      <c r="AS96" s="37"/>
      <c r="AT96" s="70"/>
      <c r="AU96" s="48"/>
      <c r="AV96" s="48"/>
      <c r="AW96" s="55"/>
      <c r="AX96" s="55"/>
      <c r="AY96" s="55"/>
      <c r="AZ96" s="55"/>
    </row>
    <row r="97" spans="1:52" ht="16.5" customHeight="1">
      <c r="A97" s="288" t="s">
        <v>210</v>
      </c>
      <c r="B97" s="289"/>
      <c r="C97" s="289"/>
      <c r="D97" s="289"/>
      <c r="E97" s="289"/>
      <c r="F97" s="290"/>
      <c r="G97" s="291" t="s">
        <v>47</v>
      </c>
      <c r="H97" s="292"/>
      <c r="I97" s="292"/>
      <c r="J97" s="292"/>
      <c r="K97" s="292"/>
      <c r="L97" s="292"/>
      <c r="M97" s="292"/>
      <c r="N97" s="292"/>
      <c r="O97" s="292"/>
      <c r="P97" s="292"/>
      <c r="Q97" s="292"/>
      <c r="R97" s="292"/>
      <c r="S97" s="292"/>
      <c r="T97" s="292"/>
      <c r="U97" s="292"/>
      <c r="V97" s="292"/>
      <c r="W97" s="292"/>
      <c r="X97" s="292"/>
      <c r="Y97" s="293"/>
      <c r="Z97" s="229"/>
      <c r="AA97" s="230"/>
      <c r="AB97" s="230"/>
      <c r="AC97" s="230"/>
      <c r="AD97" s="231"/>
      <c r="AE97" s="229"/>
      <c r="AF97" s="230"/>
      <c r="AG97" s="230"/>
      <c r="AH97" s="230"/>
      <c r="AI97" s="230"/>
      <c r="AJ97" s="230"/>
      <c r="AK97" s="230"/>
      <c r="AL97" s="230"/>
      <c r="AM97" s="230"/>
      <c r="AN97" s="231"/>
      <c r="AO97" s="311"/>
      <c r="AP97" s="311"/>
      <c r="AQ97" s="311"/>
      <c r="AR97" s="311"/>
      <c r="AS97" s="33"/>
      <c r="AT97" s="89"/>
      <c r="AU97" s="49"/>
      <c r="AV97" s="49"/>
      <c r="AW97" s="68"/>
      <c r="AX97" s="68"/>
      <c r="AY97" s="68"/>
      <c r="AZ97" s="55"/>
    </row>
    <row r="98" spans="1:52" ht="33" customHeight="1">
      <c r="A98" s="299" t="s">
        <v>180</v>
      </c>
      <c r="B98" s="300"/>
      <c r="C98" s="300"/>
      <c r="D98" s="300"/>
      <c r="E98" s="300"/>
      <c r="F98" s="301"/>
      <c r="G98" s="302" t="s">
        <v>85</v>
      </c>
      <c r="H98" s="303"/>
      <c r="I98" s="303"/>
      <c r="J98" s="303"/>
      <c r="K98" s="303"/>
      <c r="L98" s="303"/>
      <c r="M98" s="303"/>
      <c r="N98" s="303"/>
      <c r="O98" s="303"/>
      <c r="P98" s="303"/>
      <c r="Q98" s="303"/>
      <c r="R98" s="303"/>
      <c r="S98" s="303"/>
      <c r="T98" s="303"/>
      <c r="U98" s="303"/>
      <c r="V98" s="303"/>
      <c r="W98" s="303"/>
      <c r="X98" s="303"/>
      <c r="Y98" s="304"/>
      <c r="Z98" s="305" t="s">
        <v>57</v>
      </c>
      <c r="AA98" s="306"/>
      <c r="AB98" s="306"/>
      <c r="AC98" s="306"/>
      <c r="AD98" s="307"/>
      <c r="AE98" s="305" t="s">
        <v>325</v>
      </c>
      <c r="AF98" s="306"/>
      <c r="AG98" s="306"/>
      <c r="AH98" s="306"/>
      <c r="AI98" s="306"/>
      <c r="AJ98" s="306"/>
      <c r="AK98" s="306"/>
      <c r="AL98" s="306"/>
      <c r="AM98" s="306"/>
      <c r="AN98" s="307"/>
      <c r="AO98" s="249">
        <v>1339</v>
      </c>
      <c r="AP98" s="249"/>
      <c r="AQ98" s="249"/>
      <c r="AR98" s="249"/>
      <c r="AS98" s="34"/>
      <c r="AT98" s="86">
        <f t="shared" si="14"/>
        <v>1339</v>
      </c>
      <c r="AU98" s="57">
        <v>1339</v>
      </c>
      <c r="AV98" s="57"/>
      <c r="AW98" s="69">
        <f t="shared" si="15"/>
        <v>1339</v>
      </c>
      <c r="AX98" s="69">
        <f t="shared" si="16"/>
        <v>0</v>
      </c>
      <c r="AY98" s="69">
        <f t="shared" si="17"/>
        <v>0</v>
      </c>
      <c r="AZ98" s="69">
        <f t="shared" si="18"/>
        <v>0</v>
      </c>
    </row>
    <row r="99" spans="1:52" ht="52.5" customHeight="1">
      <c r="A99" s="299" t="s">
        <v>181</v>
      </c>
      <c r="B99" s="300"/>
      <c r="C99" s="300"/>
      <c r="D99" s="300"/>
      <c r="E99" s="300"/>
      <c r="F99" s="301"/>
      <c r="G99" s="302" t="s">
        <v>86</v>
      </c>
      <c r="H99" s="303"/>
      <c r="I99" s="303"/>
      <c r="J99" s="303"/>
      <c r="K99" s="303"/>
      <c r="L99" s="303"/>
      <c r="M99" s="303"/>
      <c r="N99" s="303"/>
      <c r="O99" s="303"/>
      <c r="P99" s="303"/>
      <c r="Q99" s="303"/>
      <c r="R99" s="303"/>
      <c r="S99" s="303"/>
      <c r="T99" s="303"/>
      <c r="U99" s="303"/>
      <c r="V99" s="303"/>
      <c r="W99" s="303"/>
      <c r="X99" s="303"/>
      <c r="Y99" s="304"/>
      <c r="Z99" s="305" t="s">
        <v>57</v>
      </c>
      <c r="AA99" s="306"/>
      <c r="AB99" s="306"/>
      <c r="AC99" s="306"/>
      <c r="AD99" s="307"/>
      <c r="AE99" s="323" t="s">
        <v>326</v>
      </c>
      <c r="AF99" s="324"/>
      <c r="AG99" s="324"/>
      <c r="AH99" s="324"/>
      <c r="AI99" s="324"/>
      <c r="AJ99" s="324"/>
      <c r="AK99" s="324"/>
      <c r="AL99" s="324"/>
      <c r="AM99" s="324"/>
      <c r="AN99" s="325"/>
      <c r="AO99" s="249">
        <v>966.47</v>
      </c>
      <c r="AP99" s="249"/>
      <c r="AQ99" s="249"/>
      <c r="AR99" s="249"/>
      <c r="AS99" s="87">
        <v>201.76</v>
      </c>
      <c r="AT99" s="86">
        <f>AO99+AS99</f>
        <v>1168.23</v>
      </c>
      <c r="AU99" s="57">
        <f>966.47-30.009</f>
        <v>936.46100000000001</v>
      </c>
      <c r="AV99" s="57">
        <v>196.66</v>
      </c>
      <c r="AW99" s="69">
        <f t="shared" si="15"/>
        <v>1133.1210000000001</v>
      </c>
      <c r="AX99" s="69">
        <f>AU99-AO99</f>
        <v>-30.009000000000015</v>
      </c>
      <c r="AY99" s="69">
        <f>AV99-AS99</f>
        <v>-5.0999999999999943</v>
      </c>
      <c r="AZ99" s="69">
        <f>AY99+AX99</f>
        <v>-35.109000000000009</v>
      </c>
    </row>
    <row r="100" spans="1:52" ht="33.75" customHeight="1">
      <c r="A100" s="299" t="s">
        <v>182</v>
      </c>
      <c r="B100" s="300"/>
      <c r="C100" s="300"/>
      <c r="D100" s="300"/>
      <c r="E100" s="300"/>
      <c r="F100" s="301"/>
      <c r="G100" s="302" t="s">
        <v>87</v>
      </c>
      <c r="H100" s="303"/>
      <c r="I100" s="303"/>
      <c r="J100" s="303"/>
      <c r="K100" s="303"/>
      <c r="L100" s="303"/>
      <c r="M100" s="303"/>
      <c r="N100" s="303"/>
      <c r="O100" s="303"/>
      <c r="P100" s="303"/>
      <c r="Q100" s="303"/>
      <c r="R100" s="303"/>
      <c r="S100" s="303"/>
      <c r="T100" s="303"/>
      <c r="U100" s="303"/>
      <c r="V100" s="303"/>
      <c r="W100" s="303"/>
      <c r="X100" s="303"/>
      <c r="Y100" s="304"/>
      <c r="Z100" s="305" t="s">
        <v>57</v>
      </c>
      <c r="AA100" s="306"/>
      <c r="AB100" s="306"/>
      <c r="AC100" s="306"/>
      <c r="AD100" s="307"/>
      <c r="AE100" s="305" t="s">
        <v>327</v>
      </c>
      <c r="AF100" s="306"/>
      <c r="AG100" s="306"/>
      <c r="AH100" s="306"/>
      <c r="AI100" s="306"/>
      <c r="AJ100" s="306"/>
      <c r="AK100" s="306"/>
      <c r="AL100" s="306"/>
      <c r="AM100" s="306"/>
      <c r="AN100" s="307"/>
      <c r="AO100" s="249">
        <v>332.9</v>
      </c>
      <c r="AP100" s="249"/>
      <c r="AQ100" s="249"/>
      <c r="AR100" s="249"/>
      <c r="AS100" s="87"/>
      <c r="AT100" s="86">
        <f t="shared" si="14"/>
        <v>332.9</v>
      </c>
      <c r="AU100" s="57">
        <v>332.9</v>
      </c>
      <c r="AV100" s="57"/>
      <c r="AW100" s="69">
        <f t="shared" si="15"/>
        <v>332.9</v>
      </c>
      <c r="AX100" s="69">
        <f t="shared" si="16"/>
        <v>0</v>
      </c>
      <c r="AY100" s="69">
        <f t="shared" si="17"/>
        <v>0</v>
      </c>
      <c r="AZ100" s="69">
        <f t="shared" si="18"/>
        <v>0</v>
      </c>
    </row>
    <row r="101" spans="1:52" ht="20.25" customHeight="1">
      <c r="A101" s="295" t="s">
        <v>299</v>
      </c>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7"/>
    </row>
    <row r="102" spans="1:52" ht="18.75" customHeight="1">
      <c r="A102" s="288" t="s">
        <v>211</v>
      </c>
      <c r="B102" s="289"/>
      <c r="C102" s="289"/>
      <c r="D102" s="289"/>
      <c r="E102" s="289"/>
      <c r="F102" s="290"/>
      <c r="G102" s="291" t="s">
        <v>48</v>
      </c>
      <c r="H102" s="292"/>
      <c r="I102" s="292"/>
      <c r="J102" s="292"/>
      <c r="K102" s="292"/>
      <c r="L102" s="292"/>
      <c r="M102" s="292"/>
      <c r="N102" s="292"/>
      <c r="O102" s="292"/>
      <c r="P102" s="292"/>
      <c r="Q102" s="292"/>
      <c r="R102" s="292"/>
      <c r="S102" s="292"/>
      <c r="T102" s="292"/>
      <c r="U102" s="292"/>
      <c r="V102" s="292"/>
      <c r="W102" s="292"/>
      <c r="X102" s="292"/>
      <c r="Y102" s="293"/>
      <c r="Z102" s="291" t="s">
        <v>51</v>
      </c>
      <c r="AA102" s="292"/>
      <c r="AB102" s="292"/>
      <c r="AC102" s="292"/>
      <c r="AD102" s="293"/>
      <c r="AE102" s="291" t="s">
        <v>51</v>
      </c>
      <c r="AF102" s="292"/>
      <c r="AG102" s="292"/>
      <c r="AH102" s="292"/>
      <c r="AI102" s="292"/>
      <c r="AJ102" s="292"/>
      <c r="AK102" s="292"/>
      <c r="AL102" s="292"/>
      <c r="AM102" s="292"/>
      <c r="AN102" s="293"/>
      <c r="AO102" s="298"/>
      <c r="AP102" s="298"/>
      <c r="AQ102" s="298"/>
      <c r="AR102" s="298"/>
      <c r="AS102" s="33"/>
      <c r="AT102" s="89">
        <f t="shared" si="14"/>
        <v>0</v>
      </c>
      <c r="AU102" s="90"/>
      <c r="AV102" s="90"/>
      <c r="AW102" s="68">
        <f t="shared" si="15"/>
        <v>0</v>
      </c>
      <c r="AX102" s="68">
        <f t="shared" si="16"/>
        <v>0</v>
      </c>
      <c r="AY102" s="68">
        <f t="shared" si="17"/>
        <v>0</v>
      </c>
      <c r="AZ102" s="68">
        <f t="shared" si="18"/>
        <v>0</v>
      </c>
    </row>
    <row r="103" spans="1:52" ht="34.5" customHeight="1">
      <c r="A103" s="299" t="s">
        <v>183</v>
      </c>
      <c r="B103" s="300"/>
      <c r="C103" s="300"/>
      <c r="D103" s="300"/>
      <c r="E103" s="300"/>
      <c r="F103" s="301"/>
      <c r="G103" s="302" t="s">
        <v>88</v>
      </c>
      <c r="H103" s="303"/>
      <c r="I103" s="303"/>
      <c r="J103" s="303"/>
      <c r="K103" s="303"/>
      <c r="L103" s="303"/>
      <c r="M103" s="303"/>
      <c r="N103" s="303"/>
      <c r="O103" s="303"/>
      <c r="P103" s="303"/>
      <c r="Q103" s="303"/>
      <c r="R103" s="303"/>
      <c r="S103" s="303"/>
      <c r="T103" s="303"/>
      <c r="U103" s="303"/>
      <c r="V103" s="303"/>
      <c r="W103" s="303"/>
      <c r="X103" s="303"/>
      <c r="Y103" s="304"/>
      <c r="Z103" s="305" t="s">
        <v>49</v>
      </c>
      <c r="AA103" s="306"/>
      <c r="AB103" s="306"/>
      <c r="AC103" s="306"/>
      <c r="AD103" s="307"/>
      <c r="AE103" s="305" t="s">
        <v>89</v>
      </c>
      <c r="AF103" s="306"/>
      <c r="AG103" s="306"/>
      <c r="AH103" s="306"/>
      <c r="AI103" s="306"/>
      <c r="AJ103" s="306"/>
      <c r="AK103" s="306"/>
      <c r="AL103" s="306"/>
      <c r="AM103" s="306"/>
      <c r="AN103" s="307"/>
      <c r="AO103" s="326">
        <v>837</v>
      </c>
      <c r="AP103" s="326"/>
      <c r="AQ103" s="326"/>
      <c r="AR103" s="326"/>
      <c r="AS103" s="92"/>
      <c r="AT103" s="89">
        <f t="shared" si="14"/>
        <v>837</v>
      </c>
      <c r="AU103" s="91">
        <v>837</v>
      </c>
      <c r="AV103" s="91"/>
      <c r="AW103" s="68">
        <f t="shared" si="15"/>
        <v>837</v>
      </c>
      <c r="AX103" s="68">
        <f t="shared" si="16"/>
        <v>0</v>
      </c>
      <c r="AY103" s="68">
        <f t="shared" si="17"/>
        <v>0</v>
      </c>
      <c r="AZ103" s="68">
        <f t="shared" si="18"/>
        <v>0</v>
      </c>
    </row>
    <row r="104" spans="1:52" ht="56.25" customHeight="1">
      <c r="A104" s="299" t="s">
        <v>184</v>
      </c>
      <c r="B104" s="300"/>
      <c r="C104" s="300"/>
      <c r="D104" s="300"/>
      <c r="E104" s="300"/>
      <c r="F104" s="301"/>
      <c r="G104" s="302" t="s">
        <v>90</v>
      </c>
      <c r="H104" s="303"/>
      <c r="I104" s="303"/>
      <c r="J104" s="303"/>
      <c r="K104" s="303"/>
      <c r="L104" s="303"/>
      <c r="M104" s="303"/>
      <c r="N104" s="303"/>
      <c r="O104" s="303"/>
      <c r="P104" s="303"/>
      <c r="Q104" s="303"/>
      <c r="R104" s="303"/>
      <c r="S104" s="303"/>
      <c r="T104" s="303"/>
      <c r="U104" s="303"/>
      <c r="V104" s="303"/>
      <c r="W104" s="303"/>
      <c r="X104" s="303"/>
      <c r="Y104" s="304"/>
      <c r="Z104" s="305" t="s">
        <v>49</v>
      </c>
      <c r="AA104" s="306"/>
      <c r="AB104" s="306"/>
      <c r="AC104" s="306"/>
      <c r="AD104" s="307"/>
      <c r="AE104" s="305" t="s">
        <v>89</v>
      </c>
      <c r="AF104" s="306"/>
      <c r="AG104" s="306"/>
      <c r="AH104" s="306"/>
      <c r="AI104" s="306"/>
      <c r="AJ104" s="306"/>
      <c r="AK104" s="306"/>
      <c r="AL104" s="306"/>
      <c r="AM104" s="306"/>
      <c r="AN104" s="307"/>
      <c r="AO104" s="326">
        <v>67</v>
      </c>
      <c r="AP104" s="326"/>
      <c r="AQ104" s="326"/>
      <c r="AR104" s="326"/>
      <c r="AS104" s="93">
        <v>14</v>
      </c>
      <c r="AT104" s="89">
        <f t="shared" si="14"/>
        <v>81</v>
      </c>
      <c r="AU104" s="91">
        <f>AU99/AU109</f>
        <v>64.94181692094314</v>
      </c>
      <c r="AV104" s="91">
        <v>14</v>
      </c>
      <c r="AW104" s="68">
        <f t="shared" si="15"/>
        <v>78.94181692094314</v>
      </c>
      <c r="AX104" s="68">
        <f>AU104-AO104</f>
        <v>-2.0581830790568603</v>
      </c>
      <c r="AY104" s="68">
        <v>0</v>
      </c>
      <c r="AZ104" s="68">
        <f>AX104</f>
        <v>-2.0581830790568603</v>
      </c>
    </row>
    <row r="105" spans="1:52" ht="35.25" customHeight="1">
      <c r="A105" s="299" t="s">
        <v>185</v>
      </c>
      <c r="B105" s="300"/>
      <c r="C105" s="300"/>
      <c r="D105" s="300"/>
      <c r="E105" s="300"/>
      <c r="F105" s="301"/>
      <c r="G105" s="327" t="s">
        <v>91</v>
      </c>
      <c r="H105" s="327"/>
      <c r="I105" s="327"/>
      <c r="J105" s="327"/>
      <c r="K105" s="327"/>
      <c r="L105" s="327"/>
      <c r="M105" s="327"/>
      <c r="N105" s="327"/>
      <c r="O105" s="327"/>
      <c r="P105" s="327"/>
      <c r="Q105" s="327"/>
      <c r="R105" s="327"/>
      <c r="S105" s="327"/>
      <c r="T105" s="327"/>
      <c r="U105" s="327"/>
      <c r="V105" s="327"/>
      <c r="W105" s="327"/>
      <c r="X105" s="327"/>
      <c r="Y105" s="327"/>
      <c r="Z105" s="305" t="s">
        <v>49</v>
      </c>
      <c r="AA105" s="306"/>
      <c r="AB105" s="306"/>
      <c r="AC105" s="306"/>
      <c r="AD105" s="307"/>
      <c r="AE105" s="305" t="s">
        <v>89</v>
      </c>
      <c r="AF105" s="306"/>
      <c r="AG105" s="306"/>
      <c r="AH105" s="306"/>
      <c r="AI105" s="306"/>
      <c r="AJ105" s="306"/>
      <c r="AK105" s="306"/>
      <c r="AL105" s="306"/>
      <c r="AM105" s="306"/>
      <c r="AN105" s="307"/>
      <c r="AO105" s="314">
        <v>109</v>
      </c>
      <c r="AP105" s="314"/>
      <c r="AQ105" s="314"/>
      <c r="AR105" s="314"/>
      <c r="AS105" s="93"/>
      <c r="AT105" s="89">
        <f t="shared" si="14"/>
        <v>109</v>
      </c>
      <c r="AU105" s="49">
        <v>109</v>
      </c>
      <c r="AV105" s="49"/>
      <c r="AW105" s="68">
        <f t="shared" si="15"/>
        <v>109</v>
      </c>
      <c r="AX105" s="68">
        <f t="shared" si="16"/>
        <v>0</v>
      </c>
      <c r="AY105" s="68">
        <f t="shared" si="17"/>
        <v>0</v>
      </c>
      <c r="AZ105" s="68">
        <f t="shared" si="18"/>
        <v>0</v>
      </c>
    </row>
    <row r="106" spans="1:52" ht="18.75" customHeight="1">
      <c r="A106" s="295" t="s">
        <v>299</v>
      </c>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7"/>
    </row>
    <row r="107" spans="1:52" ht="18" customHeight="1">
      <c r="A107" s="288" t="s">
        <v>212</v>
      </c>
      <c r="B107" s="289"/>
      <c r="C107" s="289"/>
      <c r="D107" s="289"/>
      <c r="E107" s="289"/>
      <c r="F107" s="290"/>
      <c r="G107" s="291" t="s">
        <v>50</v>
      </c>
      <c r="H107" s="292"/>
      <c r="I107" s="292"/>
      <c r="J107" s="292"/>
      <c r="K107" s="292"/>
      <c r="L107" s="292"/>
      <c r="M107" s="292"/>
      <c r="N107" s="292"/>
      <c r="O107" s="292"/>
      <c r="P107" s="292"/>
      <c r="Q107" s="292"/>
      <c r="R107" s="292"/>
      <c r="S107" s="292"/>
      <c r="T107" s="292"/>
      <c r="U107" s="292"/>
      <c r="V107" s="292"/>
      <c r="W107" s="292"/>
      <c r="X107" s="292"/>
      <c r="Y107" s="293"/>
      <c r="Z107" s="291" t="s">
        <v>51</v>
      </c>
      <c r="AA107" s="292"/>
      <c r="AB107" s="292"/>
      <c r="AC107" s="292"/>
      <c r="AD107" s="293"/>
      <c r="AE107" s="291" t="s">
        <v>51</v>
      </c>
      <c r="AF107" s="292"/>
      <c r="AG107" s="292"/>
      <c r="AH107" s="292"/>
      <c r="AI107" s="292"/>
      <c r="AJ107" s="292"/>
      <c r="AK107" s="292"/>
      <c r="AL107" s="292"/>
      <c r="AM107" s="292"/>
      <c r="AN107" s="293"/>
      <c r="AO107" s="311"/>
      <c r="AP107" s="311"/>
      <c r="AQ107" s="311"/>
      <c r="AR107" s="311"/>
      <c r="AS107" s="33"/>
      <c r="AT107" s="70"/>
      <c r="AU107" s="49"/>
      <c r="AV107" s="49"/>
      <c r="AW107" s="55"/>
      <c r="AX107" s="55"/>
      <c r="AY107" s="55"/>
      <c r="AZ107" s="55"/>
    </row>
    <row r="108" spans="1:52" ht="33.75" customHeight="1">
      <c r="A108" s="299" t="s">
        <v>186</v>
      </c>
      <c r="B108" s="300"/>
      <c r="C108" s="300"/>
      <c r="D108" s="300"/>
      <c r="E108" s="300"/>
      <c r="F108" s="301"/>
      <c r="G108" s="302" t="s">
        <v>92</v>
      </c>
      <c r="H108" s="303"/>
      <c r="I108" s="303"/>
      <c r="J108" s="303"/>
      <c r="K108" s="303"/>
      <c r="L108" s="303"/>
      <c r="M108" s="303"/>
      <c r="N108" s="303"/>
      <c r="O108" s="303"/>
      <c r="P108" s="303"/>
      <c r="Q108" s="303"/>
      <c r="R108" s="303"/>
      <c r="S108" s="303"/>
      <c r="T108" s="303"/>
      <c r="U108" s="303"/>
      <c r="V108" s="303"/>
      <c r="W108" s="303"/>
      <c r="X108" s="303"/>
      <c r="Y108" s="304"/>
      <c r="Z108" s="305" t="s">
        <v>79</v>
      </c>
      <c r="AA108" s="306"/>
      <c r="AB108" s="306"/>
      <c r="AC108" s="306"/>
      <c r="AD108" s="307"/>
      <c r="AE108" s="305" t="s">
        <v>93</v>
      </c>
      <c r="AF108" s="306"/>
      <c r="AG108" s="306"/>
      <c r="AH108" s="306"/>
      <c r="AI108" s="306"/>
      <c r="AJ108" s="306"/>
      <c r="AK108" s="306"/>
      <c r="AL108" s="306"/>
      <c r="AM108" s="306"/>
      <c r="AN108" s="307"/>
      <c r="AO108" s="311">
        <v>1.6</v>
      </c>
      <c r="AP108" s="311"/>
      <c r="AQ108" s="311"/>
      <c r="AR108" s="311"/>
      <c r="AS108" s="88"/>
      <c r="AT108" s="89">
        <f t="shared" si="14"/>
        <v>1.6</v>
      </c>
      <c r="AU108" s="49">
        <v>1.6</v>
      </c>
      <c r="AV108" s="49"/>
      <c r="AW108" s="68">
        <f t="shared" si="15"/>
        <v>1.6</v>
      </c>
      <c r="AX108" s="68">
        <f t="shared" si="16"/>
        <v>0</v>
      </c>
      <c r="AY108" s="68">
        <f t="shared" si="17"/>
        <v>0</v>
      </c>
      <c r="AZ108" s="68">
        <f t="shared" si="18"/>
        <v>0</v>
      </c>
    </row>
    <row r="109" spans="1:52" ht="51.75" customHeight="1">
      <c r="A109" s="299" t="s">
        <v>187</v>
      </c>
      <c r="B109" s="300"/>
      <c r="C109" s="300"/>
      <c r="D109" s="300"/>
      <c r="E109" s="300"/>
      <c r="F109" s="301"/>
      <c r="G109" s="302" t="s">
        <v>94</v>
      </c>
      <c r="H109" s="303"/>
      <c r="I109" s="303"/>
      <c r="J109" s="303"/>
      <c r="K109" s="303"/>
      <c r="L109" s="303"/>
      <c r="M109" s="303"/>
      <c r="N109" s="303"/>
      <c r="O109" s="303"/>
      <c r="P109" s="303"/>
      <c r="Q109" s="303"/>
      <c r="R109" s="303"/>
      <c r="S109" s="303"/>
      <c r="T109" s="303"/>
      <c r="U109" s="303"/>
      <c r="V109" s="303"/>
      <c r="W109" s="303"/>
      <c r="X109" s="303"/>
      <c r="Y109" s="304"/>
      <c r="Z109" s="305" t="s">
        <v>79</v>
      </c>
      <c r="AA109" s="306"/>
      <c r="AB109" s="306"/>
      <c r="AC109" s="306"/>
      <c r="AD109" s="307"/>
      <c r="AE109" s="305" t="s">
        <v>95</v>
      </c>
      <c r="AF109" s="306"/>
      <c r="AG109" s="306"/>
      <c r="AH109" s="306"/>
      <c r="AI109" s="306"/>
      <c r="AJ109" s="306"/>
      <c r="AK109" s="306"/>
      <c r="AL109" s="306"/>
      <c r="AM109" s="306"/>
      <c r="AN109" s="307"/>
      <c r="AO109" s="311">
        <v>14.42</v>
      </c>
      <c r="AP109" s="311"/>
      <c r="AQ109" s="311"/>
      <c r="AR109" s="311"/>
      <c r="AS109" s="88">
        <v>14.41</v>
      </c>
      <c r="AT109" s="89">
        <f>AO109+AS109</f>
        <v>28.83</v>
      </c>
      <c r="AU109" s="49">
        <v>14.42</v>
      </c>
      <c r="AV109" s="49">
        <v>14.04</v>
      </c>
      <c r="AW109" s="68">
        <f>AV109+AU109</f>
        <v>28.46</v>
      </c>
      <c r="AX109" s="68">
        <f t="shared" si="16"/>
        <v>0</v>
      </c>
      <c r="AY109" s="68">
        <f>AV109-AS109</f>
        <v>-0.37000000000000099</v>
      </c>
      <c r="AZ109" s="68">
        <f>AY109+AX109</f>
        <v>-0.37000000000000099</v>
      </c>
    </row>
    <row r="110" spans="1:52" ht="37.5" customHeight="1">
      <c r="A110" s="299" t="s">
        <v>188</v>
      </c>
      <c r="B110" s="300"/>
      <c r="C110" s="300"/>
      <c r="D110" s="300"/>
      <c r="E110" s="300"/>
      <c r="F110" s="301"/>
      <c r="G110" s="302" t="s">
        <v>96</v>
      </c>
      <c r="H110" s="303"/>
      <c r="I110" s="303"/>
      <c r="J110" s="303"/>
      <c r="K110" s="303"/>
      <c r="L110" s="303"/>
      <c r="M110" s="303"/>
      <c r="N110" s="303"/>
      <c r="O110" s="303"/>
      <c r="P110" s="303"/>
      <c r="Q110" s="303"/>
      <c r="R110" s="303"/>
      <c r="S110" s="303"/>
      <c r="T110" s="303"/>
      <c r="U110" s="303"/>
      <c r="V110" s="303"/>
      <c r="W110" s="303"/>
      <c r="X110" s="303"/>
      <c r="Y110" s="304"/>
      <c r="Z110" s="305" t="s">
        <v>79</v>
      </c>
      <c r="AA110" s="306"/>
      <c r="AB110" s="306"/>
      <c r="AC110" s="306"/>
      <c r="AD110" s="307"/>
      <c r="AE110" s="305" t="s">
        <v>97</v>
      </c>
      <c r="AF110" s="306"/>
      <c r="AG110" s="306"/>
      <c r="AH110" s="306"/>
      <c r="AI110" s="306"/>
      <c r="AJ110" s="306"/>
      <c r="AK110" s="306"/>
      <c r="AL110" s="306"/>
      <c r="AM110" s="306"/>
      <c r="AN110" s="307"/>
      <c r="AO110" s="311">
        <v>305</v>
      </c>
      <c r="AP110" s="311"/>
      <c r="AQ110" s="311"/>
      <c r="AR110" s="311"/>
      <c r="AS110" s="33"/>
      <c r="AT110" s="89">
        <f t="shared" si="14"/>
        <v>305</v>
      </c>
      <c r="AU110" s="49">
        <v>305</v>
      </c>
      <c r="AV110" s="49"/>
      <c r="AW110" s="68">
        <f t="shared" si="15"/>
        <v>305</v>
      </c>
      <c r="AX110" s="68">
        <f t="shared" si="16"/>
        <v>0</v>
      </c>
      <c r="AY110" s="68">
        <f t="shared" si="17"/>
        <v>0</v>
      </c>
      <c r="AZ110" s="68">
        <f t="shared" si="18"/>
        <v>0</v>
      </c>
    </row>
    <row r="111" spans="1:52" ht="37.5" customHeight="1">
      <c r="A111" s="295" t="s">
        <v>299</v>
      </c>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7"/>
    </row>
    <row r="112" spans="1:52" ht="18.75" customHeight="1">
      <c r="A112" s="288" t="s">
        <v>213</v>
      </c>
      <c r="B112" s="289"/>
      <c r="C112" s="289"/>
      <c r="D112" s="289"/>
      <c r="E112" s="289"/>
      <c r="F112" s="290"/>
      <c r="G112" s="291" t="s">
        <v>52</v>
      </c>
      <c r="H112" s="292"/>
      <c r="I112" s="292"/>
      <c r="J112" s="292"/>
      <c r="K112" s="292"/>
      <c r="L112" s="292"/>
      <c r="M112" s="292"/>
      <c r="N112" s="292"/>
      <c r="O112" s="292"/>
      <c r="P112" s="292"/>
      <c r="Q112" s="292"/>
      <c r="R112" s="292"/>
      <c r="S112" s="292"/>
      <c r="T112" s="292"/>
      <c r="U112" s="292"/>
      <c r="V112" s="292"/>
      <c r="W112" s="292"/>
      <c r="X112" s="292"/>
      <c r="Y112" s="293"/>
      <c r="Z112" s="305"/>
      <c r="AA112" s="306"/>
      <c r="AB112" s="306"/>
      <c r="AC112" s="306"/>
      <c r="AD112" s="307"/>
      <c r="AE112" s="305"/>
      <c r="AF112" s="306"/>
      <c r="AG112" s="306"/>
      <c r="AH112" s="306"/>
      <c r="AI112" s="306"/>
      <c r="AJ112" s="306"/>
      <c r="AK112" s="306"/>
      <c r="AL112" s="306"/>
      <c r="AM112" s="306"/>
      <c r="AN112" s="307"/>
      <c r="AO112" s="319"/>
      <c r="AP112" s="319"/>
      <c r="AQ112" s="319"/>
      <c r="AR112" s="319"/>
      <c r="AS112" s="33"/>
      <c r="AT112" s="70"/>
      <c r="AU112" s="64"/>
      <c r="AV112" s="64"/>
      <c r="AW112" s="55"/>
      <c r="AX112" s="55"/>
      <c r="AY112" s="55"/>
      <c r="AZ112" s="55"/>
    </row>
    <row r="113" spans="1:52" ht="52.5" customHeight="1">
      <c r="A113" s="299" t="s">
        <v>190</v>
      </c>
      <c r="B113" s="300"/>
      <c r="C113" s="300"/>
      <c r="D113" s="300"/>
      <c r="E113" s="300"/>
      <c r="F113" s="301"/>
      <c r="G113" s="302" t="s">
        <v>58</v>
      </c>
      <c r="H113" s="303"/>
      <c r="I113" s="303"/>
      <c r="J113" s="303"/>
      <c r="K113" s="303"/>
      <c r="L113" s="303"/>
      <c r="M113" s="303"/>
      <c r="N113" s="303"/>
      <c r="O113" s="303"/>
      <c r="P113" s="303"/>
      <c r="Q113" s="303"/>
      <c r="R113" s="303"/>
      <c r="S113" s="303"/>
      <c r="T113" s="303"/>
      <c r="U113" s="303"/>
      <c r="V113" s="303"/>
      <c r="W113" s="303"/>
      <c r="X113" s="303"/>
      <c r="Y113" s="304"/>
      <c r="Z113" s="305" t="s">
        <v>53</v>
      </c>
      <c r="AA113" s="306"/>
      <c r="AB113" s="306"/>
      <c r="AC113" s="306"/>
      <c r="AD113" s="307"/>
      <c r="AE113" s="308" t="s">
        <v>98</v>
      </c>
      <c r="AF113" s="227"/>
      <c r="AG113" s="227"/>
      <c r="AH113" s="227"/>
      <c r="AI113" s="227"/>
      <c r="AJ113" s="227"/>
      <c r="AK113" s="227"/>
      <c r="AL113" s="227"/>
      <c r="AM113" s="227"/>
      <c r="AN113" s="228"/>
      <c r="AO113" s="318">
        <v>1</v>
      </c>
      <c r="AP113" s="318"/>
      <c r="AQ113" s="318"/>
      <c r="AR113" s="318"/>
      <c r="AS113" s="113">
        <v>1</v>
      </c>
      <c r="AT113" s="113">
        <v>1</v>
      </c>
      <c r="AU113" s="113">
        <v>0.98</v>
      </c>
      <c r="AV113" s="113">
        <v>0.99</v>
      </c>
      <c r="AW113" s="106">
        <v>0.99</v>
      </c>
      <c r="AX113" s="106">
        <f>AU113-AO113</f>
        <v>-2.0000000000000018E-2</v>
      </c>
      <c r="AY113" s="106">
        <v>0.01</v>
      </c>
      <c r="AZ113" s="106">
        <v>0.02</v>
      </c>
    </row>
    <row r="114" spans="1:52" ht="22.5" customHeight="1">
      <c r="A114" s="295" t="s">
        <v>299</v>
      </c>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7"/>
    </row>
    <row r="115" spans="1:52" ht="104.25" customHeight="1">
      <c r="A115" s="288" t="s">
        <v>191</v>
      </c>
      <c r="B115" s="289"/>
      <c r="C115" s="289"/>
      <c r="D115" s="289"/>
      <c r="E115" s="289"/>
      <c r="F115" s="290"/>
      <c r="G115" s="328" t="s">
        <v>330</v>
      </c>
      <c r="H115" s="329"/>
      <c r="I115" s="329"/>
      <c r="J115" s="329"/>
      <c r="K115" s="329"/>
      <c r="L115" s="329"/>
      <c r="M115" s="329"/>
      <c r="N115" s="329"/>
      <c r="O115" s="329"/>
      <c r="P115" s="329"/>
      <c r="Q115" s="329"/>
      <c r="R115" s="329"/>
      <c r="S115" s="329"/>
      <c r="T115" s="329"/>
      <c r="U115" s="329"/>
      <c r="V115" s="329"/>
      <c r="W115" s="329"/>
      <c r="X115" s="329"/>
      <c r="Y115" s="329"/>
      <c r="Z115" s="204"/>
      <c r="AA115" s="204"/>
      <c r="AB115" s="204"/>
      <c r="AC115" s="204"/>
      <c r="AD115" s="204"/>
      <c r="AE115" s="206"/>
      <c r="AF115" s="206"/>
      <c r="AG115" s="206"/>
      <c r="AH115" s="206"/>
      <c r="AI115" s="206"/>
      <c r="AJ115" s="206"/>
      <c r="AK115" s="206"/>
      <c r="AL115" s="206"/>
      <c r="AM115" s="206"/>
      <c r="AN115" s="218"/>
      <c r="AO115" s="330"/>
      <c r="AP115" s="331"/>
      <c r="AQ115" s="331"/>
      <c r="AR115" s="332"/>
      <c r="AS115" s="30"/>
      <c r="AT115" s="70">
        <f t="shared" si="14"/>
        <v>0</v>
      </c>
      <c r="AU115" s="58"/>
      <c r="AV115" s="58"/>
      <c r="AW115" s="55">
        <f t="shared" si="15"/>
        <v>0</v>
      </c>
      <c r="AX115" s="55">
        <f t="shared" si="16"/>
        <v>0</v>
      </c>
      <c r="AY115" s="55">
        <f t="shared" si="17"/>
        <v>0</v>
      </c>
      <c r="AZ115" s="55">
        <f t="shared" si="18"/>
        <v>0</v>
      </c>
    </row>
    <row r="116" spans="1:52" ht="16.5" customHeight="1">
      <c r="A116" s="288" t="s">
        <v>205</v>
      </c>
      <c r="B116" s="289"/>
      <c r="C116" s="289"/>
      <c r="D116" s="289"/>
      <c r="E116" s="289"/>
      <c r="F116" s="290"/>
      <c r="G116" s="291" t="s">
        <v>47</v>
      </c>
      <c r="H116" s="292"/>
      <c r="I116" s="292"/>
      <c r="J116" s="292"/>
      <c r="K116" s="292"/>
      <c r="L116" s="292"/>
      <c r="M116" s="292"/>
      <c r="N116" s="292"/>
      <c r="O116" s="292"/>
      <c r="P116" s="292"/>
      <c r="Q116" s="292"/>
      <c r="R116" s="292"/>
      <c r="S116" s="292"/>
      <c r="T116" s="292"/>
      <c r="U116" s="292"/>
      <c r="V116" s="292"/>
      <c r="W116" s="292"/>
      <c r="X116" s="292"/>
      <c r="Y116" s="293"/>
      <c r="Z116" s="229"/>
      <c r="AA116" s="230"/>
      <c r="AB116" s="230"/>
      <c r="AC116" s="230"/>
      <c r="AD116" s="231"/>
      <c r="AE116" s="229"/>
      <c r="AF116" s="230"/>
      <c r="AG116" s="230"/>
      <c r="AH116" s="230"/>
      <c r="AI116" s="230"/>
      <c r="AJ116" s="230"/>
      <c r="AK116" s="230"/>
      <c r="AL116" s="230"/>
      <c r="AM116" s="230"/>
      <c r="AN116" s="231"/>
      <c r="AO116" s="333">
        <f>AO117+AO118+AO119</f>
        <v>2067.4</v>
      </c>
      <c r="AP116" s="333"/>
      <c r="AQ116" s="333"/>
      <c r="AR116" s="333"/>
      <c r="AS116" s="33">
        <f>AS117</f>
        <v>0</v>
      </c>
      <c r="AT116" s="89">
        <f t="shared" si="14"/>
        <v>2067.4</v>
      </c>
      <c r="AU116" s="67">
        <f>AU117+AU118+AU119</f>
        <v>2067.4</v>
      </c>
      <c r="AV116" s="67"/>
      <c r="AW116" s="68">
        <f t="shared" si="15"/>
        <v>2067.4</v>
      </c>
      <c r="AX116" s="68">
        <f t="shared" si="16"/>
        <v>0</v>
      </c>
      <c r="AY116" s="68">
        <f>AV116-AS116</f>
        <v>0</v>
      </c>
      <c r="AZ116" s="68">
        <f>AW116-AT116</f>
        <v>0</v>
      </c>
    </row>
    <row r="117" spans="1:52" ht="33.75" customHeight="1">
      <c r="A117" s="299" t="s">
        <v>192</v>
      </c>
      <c r="B117" s="300"/>
      <c r="C117" s="300"/>
      <c r="D117" s="300"/>
      <c r="E117" s="300"/>
      <c r="F117" s="301"/>
      <c r="G117" s="302" t="s">
        <v>286</v>
      </c>
      <c r="H117" s="303"/>
      <c r="I117" s="303"/>
      <c r="J117" s="303"/>
      <c r="K117" s="303"/>
      <c r="L117" s="303"/>
      <c r="M117" s="303"/>
      <c r="N117" s="303"/>
      <c r="O117" s="303"/>
      <c r="P117" s="303"/>
      <c r="Q117" s="303"/>
      <c r="R117" s="303"/>
      <c r="S117" s="303"/>
      <c r="T117" s="303"/>
      <c r="U117" s="303"/>
      <c r="V117" s="303"/>
      <c r="W117" s="303"/>
      <c r="X117" s="303"/>
      <c r="Y117" s="304"/>
      <c r="Z117" s="305" t="s">
        <v>57</v>
      </c>
      <c r="AA117" s="306"/>
      <c r="AB117" s="306"/>
      <c r="AC117" s="306"/>
      <c r="AD117" s="307"/>
      <c r="AE117" s="308" t="s">
        <v>328</v>
      </c>
      <c r="AF117" s="309"/>
      <c r="AG117" s="309"/>
      <c r="AH117" s="309"/>
      <c r="AI117" s="309"/>
      <c r="AJ117" s="309"/>
      <c r="AK117" s="309"/>
      <c r="AL117" s="309"/>
      <c r="AM117" s="309"/>
      <c r="AN117" s="310"/>
      <c r="AO117" s="311">
        <v>1112</v>
      </c>
      <c r="AP117" s="311"/>
      <c r="AQ117" s="311"/>
      <c r="AR117" s="311"/>
      <c r="AS117" s="33"/>
      <c r="AT117" s="89">
        <f t="shared" si="14"/>
        <v>1112</v>
      </c>
      <c r="AU117" s="49">
        <v>1112</v>
      </c>
      <c r="AV117" s="49"/>
      <c r="AW117" s="68">
        <f t="shared" si="15"/>
        <v>1112</v>
      </c>
      <c r="AX117" s="68">
        <f t="shared" si="16"/>
        <v>0</v>
      </c>
      <c r="AY117" s="68">
        <f>AV117-AS117</f>
        <v>0</v>
      </c>
      <c r="AZ117" s="68">
        <f>AW117-AT117</f>
        <v>0</v>
      </c>
    </row>
    <row r="118" spans="1:52" ht="31.5" customHeight="1">
      <c r="A118" s="299" t="s">
        <v>193</v>
      </c>
      <c r="B118" s="300"/>
      <c r="C118" s="300"/>
      <c r="D118" s="300"/>
      <c r="E118" s="300"/>
      <c r="F118" s="301"/>
      <c r="G118" s="302" t="s">
        <v>331</v>
      </c>
      <c r="H118" s="303"/>
      <c r="I118" s="303"/>
      <c r="J118" s="303"/>
      <c r="K118" s="303"/>
      <c r="L118" s="303"/>
      <c r="M118" s="303"/>
      <c r="N118" s="303"/>
      <c r="O118" s="303"/>
      <c r="P118" s="303"/>
      <c r="Q118" s="303"/>
      <c r="R118" s="303"/>
      <c r="S118" s="303"/>
      <c r="T118" s="303"/>
      <c r="U118" s="303"/>
      <c r="V118" s="303"/>
      <c r="W118" s="303"/>
      <c r="X118" s="303"/>
      <c r="Y118" s="304"/>
      <c r="Z118" s="305" t="s">
        <v>57</v>
      </c>
      <c r="AA118" s="306"/>
      <c r="AB118" s="306"/>
      <c r="AC118" s="306"/>
      <c r="AD118" s="307"/>
      <c r="AE118" s="308" t="s">
        <v>329</v>
      </c>
      <c r="AF118" s="309"/>
      <c r="AG118" s="309"/>
      <c r="AH118" s="309"/>
      <c r="AI118" s="309"/>
      <c r="AJ118" s="309"/>
      <c r="AK118" s="309"/>
      <c r="AL118" s="309"/>
      <c r="AM118" s="309"/>
      <c r="AN118" s="310"/>
      <c r="AO118" s="311">
        <v>916.4</v>
      </c>
      <c r="AP118" s="311"/>
      <c r="AQ118" s="311"/>
      <c r="AR118" s="311"/>
      <c r="AS118" s="88"/>
      <c r="AT118" s="89">
        <f t="shared" si="14"/>
        <v>916.4</v>
      </c>
      <c r="AU118" s="49">
        <v>916.4</v>
      </c>
      <c r="AV118" s="49"/>
      <c r="AW118" s="68">
        <f t="shared" si="15"/>
        <v>916.4</v>
      </c>
      <c r="AX118" s="68">
        <f t="shared" si="16"/>
        <v>0</v>
      </c>
      <c r="AY118" s="68">
        <f t="shared" si="17"/>
        <v>0</v>
      </c>
      <c r="AZ118" s="68">
        <f t="shared" si="18"/>
        <v>0</v>
      </c>
    </row>
    <row r="119" spans="1:52" ht="31.5" customHeight="1">
      <c r="A119" s="299" t="s">
        <v>194</v>
      </c>
      <c r="B119" s="300"/>
      <c r="C119" s="300"/>
      <c r="D119" s="300"/>
      <c r="E119" s="300"/>
      <c r="F119" s="301"/>
      <c r="G119" s="302" t="s">
        <v>332</v>
      </c>
      <c r="H119" s="303"/>
      <c r="I119" s="303"/>
      <c r="J119" s="303"/>
      <c r="K119" s="303"/>
      <c r="L119" s="303"/>
      <c r="M119" s="303"/>
      <c r="N119" s="303"/>
      <c r="O119" s="303"/>
      <c r="P119" s="303"/>
      <c r="Q119" s="303"/>
      <c r="R119" s="303"/>
      <c r="S119" s="303"/>
      <c r="T119" s="303"/>
      <c r="U119" s="303"/>
      <c r="V119" s="303"/>
      <c r="W119" s="303"/>
      <c r="X119" s="303"/>
      <c r="Y119" s="304"/>
      <c r="Z119" s="305" t="s">
        <v>57</v>
      </c>
      <c r="AA119" s="306"/>
      <c r="AB119" s="306"/>
      <c r="AC119" s="306"/>
      <c r="AD119" s="307"/>
      <c r="AE119" s="308" t="s">
        <v>329</v>
      </c>
      <c r="AF119" s="309"/>
      <c r="AG119" s="309"/>
      <c r="AH119" s="309"/>
      <c r="AI119" s="309"/>
      <c r="AJ119" s="309"/>
      <c r="AK119" s="309"/>
      <c r="AL119" s="309"/>
      <c r="AM119" s="309"/>
      <c r="AN119" s="310"/>
      <c r="AO119" s="311">
        <v>39</v>
      </c>
      <c r="AP119" s="311"/>
      <c r="AQ119" s="311"/>
      <c r="AR119" s="311"/>
      <c r="AS119" s="88">
        <v>18</v>
      </c>
      <c r="AT119" s="89">
        <f t="shared" si="14"/>
        <v>57</v>
      </c>
      <c r="AU119" s="49">
        <v>39</v>
      </c>
      <c r="AV119" s="49">
        <v>18</v>
      </c>
      <c r="AW119" s="68">
        <f t="shared" si="15"/>
        <v>57</v>
      </c>
      <c r="AX119" s="68">
        <f t="shared" si="16"/>
        <v>0</v>
      </c>
      <c r="AY119" s="68">
        <f t="shared" si="17"/>
        <v>0</v>
      </c>
      <c r="AZ119" s="68">
        <f t="shared" si="18"/>
        <v>0</v>
      </c>
    </row>
    <row r="120" spans="1:52" ht="23.25" customHeight="1">
      <c r="A120" s="295" t="s">
        <v>299</v>
      </c>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7"/>
    </row>
    <row r="121" spans="1:52" ht="18.75" customHeight="1">
      <c r="A121" s="288" t="s">
        <v>204</v>
      </c>
      <c r="B121" s="289"/>
      <c r="C121" s="289"/>
      <c r="D121" s="289"/>
      <c r="E121" s="289"/>
      <c r="F121" s="290"/>
      <c r="G121" s="291" t="s">
        <v>48</v>
      </c>
      <c r="H121" s="292"/>
      <c r="I121" s="292"/>
      <c r="J121" s="292"/>
      <c r="K121" s="292"/>
      <c r="L121" s="292"/>
      <c r="M121" s="292"/>
      <c r="N121" s="292"/>
      <c r="O121" s="292"/>
      <c r="P121" s="292"/>
      <c r="Q121" s="292"/>
      <c r="R121" s="292"/>
      <c r="S121" s="292"/>
      <c r="T121" s="292"/>
      <c r="U121" s="292"/>
      <c r="V121" s="292"/>
      <c r="W121" s="292"/>
      <c r="X121" s="292"/>
      <c r="Y121" s="293"/>
      <c r="Z121" s="291" t="s">
        <v>51</v>
      </c>
      <c r="AA121" s="292"/>
      <c r="AB121" s="292"/>
      <c r="AC121" s="292"/>
      <c r="AD121" s="293"/>
      <c r="AE121" s="291" t="s">
        <v>51</v>
      </c>
      <c r="AF121" s="292"/>
      <c r="AG121" s="292"/>
      <c r="AH121" s="292"/>
      <c r="AI121" s="292"/>
      <c r="AJ121" s="292"/>
      <c r="AK121" s="292"/>
      <c r="AL121" s="292"/>
      <c r="AM121" s="292"/>
      <c r="AN121" s="293"/>
      <c r="AO121" s="334"/>
      <c r="AP121" s="335"/>
      <c r="AQ121" s="335"/>
      <c r="AR121" s="336"/>
      <c r="AS121" s="33"/>
      <c r="AT121" s="70"/>
      <c r="AU121" s="62"/>
      <c r="AV121" s="62"/>
      <c r="AW121" s="55"/>
      <c r="AX121" s="55"/>
      <c r="AY121" s="55"/>
      <c r="AZ121" s="55"/>
    </row>
    <row r="122" spans="1:52" ht="25.5" customHeight="1">
      <c r="A122" s="299" t="s">
        <v>195</v>
      </c>
      <c r="B122" s="300"/>
      <c r="C122" s="300"/>
      <c r="D122" s="300"/>
      <c r="E122" s="300"/>
      <c r="F122" s="301"/>
      <c r="G122" s="302" t="s">
        <v>99</v>
      </c>
      <c r="H122" s="303"/>
      <c r="I122" s="303"/>
      <c r="J122" s="303"/>
      <c r="K122" s="303"/>
      <c r="L122" s="303"/>
      <c r="M122" s="303"/>
      <c r="N122" s="303"/>
      <c r="O122" s="303"/>
      <c r="P122" s="303"/>
      <c r="Q122" s="303"/>
      <c r="R122" s="303"/>
      <c r="S122" s="303"/>
      <c r="T122" s="303"/>
      <c r="U122" s="303"/>
      <c r="V122" s="303"/>
      <c r="W122" s="303"/>
      <c r="X122" s="303"/>
      <c r="Y122" s="304"/>
      <c r="Z122" s="305" t="s">
        <v>49</v>
      </c>
      <c r="AA122" s="306"/>
      <c r="AB122" s="306"/>
      <c r="AC122" s="306"/>
      <c r="AD122" s="307"/>
      <c r="AE122" s="305" t="s">
        <v>89</v>
      </c>
      <c r="AF122" s="306"/>
      <c r="AG122" s="306"/>
      <c r="AH122" s="306"/>
      <c r="AI122" s="306"/>
      <c r="AJ122" s="306"/>
      <c r="AK122" s="306"/>
      <c r="AL122" s="306"/>
      <c r="AM122" s="306"/>
      <c r="AN122" s="307"/>
      <c r="AO122" s="337">
        <v>143</v>
      </c>
      <c r="AP122" s="337"/>
      <c r="AQ122" s="337"/>
      <c r="AR122" s="337"/>
      <c r="AS122" s="33"/>
      <c r="AT122" s="89">
        <f t="shared" si="14"/>
        <v>143</v>
      </c>
      <c r="AU122" s="90">
        <v>143</v>
      </c>
      <c r="AV122" s="65"/>
      <c r="AW122" s="68">
        <f t="shared" si="15"/>
        <v>143</v>
      </c>
      <c r="AX122" s="68">
        <f t="shared" si="16"/>
        <v>0</v>
      </c>
      <c r="AY122" s="68">
        <f t="shared" si="17"/>
        <v>0</v>
      </c>
      <c r="AZ122" s="68">
        <f t="shared" si="18"/>
        <v>0</v>
      </c>
    </row>
    <row r="123" spans="1:52" ht="23.25" customHeight="1">
      <c r="A123" s="299" t="s">
        <v>196</v>
      </c>
      <c r="B123" s="300"/>
      <c r="C123" s="300"/>
      <c r="D123" s="300"/>
      <c r="E123" s="300"/>
      <c r="F123" s="301"/>
      <c r="G123" s="302" t="s">
        <v>333</v>
      </c>
      <c r="H123" s="303"/>
      <c r="I123" s="303"/>
      <c r="J123" s="303"/>
      <c r="K123" s="303"/>
      <c r="L123" s="303"/>
      <c r="M123" s="303"/>
      <c r="N123" s="303"/>
      <c r="O123" s="303"/>
      <c r="P123" s="303"/>
      <c r="Q123" s="303"/>
      <c r="R123" s="303"/>
      <c r="S123" s="303"/>
      <c r="T123" s="303"/>
      <c r="U123" s="303"/>
      <c r="V123" s="303"/>
      <c r="W123" s="303"/>
      <c r="X123" s="303"/>
      <c r="Y123" s="304"/>
      <c r="Z123" s="305" t="s">
        <v>100</v>
      </c>
      <c r="AA123" s="306"/>
      <c r="AB123" s="306"/>
      <c r="AC123" s="306"/>
      <c r="AD123" s="307"/>
      <c r="AE123" s="305" t="s">
        <v>89</v>
      </c>
      <c r="AF123" s="306"/>
      <c r="AG123" s="306"/>
      <c r="AH123" s="306"/>
      <c r="AI123" s="306"/>
      <c r="AJ123" s="306"/>
      <c r="AK123" s="306"/>
      <c r="AL123" s="306"/>
      <c r="AM123" s="306"/>
      <c r="AN123" s="307"/>
      <c r="AO123" s="337">
        <v>520</v>
      </c>
      <c r="AP123" s="337"/>
      <c r="AQ123" s="337"/>
      <c r="AR123" s="337"/>
      <c r="AS123" s="88"/>
      <c r="AT123" s="99">
        <f t="shared" si="14"/>
        <v>520</v>
      </c>
      <c r="AU123" s="100">
        <v>520</v>
      </c>
      <c r="AV123" s="65"/>
      <c r="AW123" s="101">
        <f t="shared" si="15"/>
        <v>520</v>
      </c>
      <c r="AX123" s="68">
        <f t="shared" si="16"/>
        <v>0</v>
      </c>
      <c r="AY123" s="68">
        <f t="shared" si="17"/>
        <v>0</v>
      </c>
      <c r="AZ123" s="68">
        <f t="shared" si="18"/>
        <v>0</v>
      </c>
    </row>
    <row r="124" spans="1:52" ht="24.75" customHeight="1">
      <c r="A124" s="299" t="s">
        <v>197</v>
      </c>
      <c r="B124" s="300"/>
      <c r="C124" s="300"/>
      <c r="D124" s="300"/>
      <c r="E124" s="300"/>
      <c r="F124" s="301"/>
      <c r="G124" s="327" t="s">
        <v>334</v>
      </c>
      <c r="H124" s="327"/>
      <c r="I124" s="327"/>
      <c r="J124" s="327"/>
      <c r="K124" s="327"/>
      <c r="L124" s="327"/>
      <c r="M124" s="327"/>
      <c r="N124" s="327"/>
      <c r="O124" s="327"/>
      <c r="P124" s="327"/>
      <c r="Q124" s="327"/>
      <c r="R124" s="327"/>
      <c r="S124" s="327"/>
      <c r="T124" s="327"/>
      <c r="U124" s="327"/>
      <c r="V124" s="327"/>
      <c r="W124" s="327"/>
      <c r="X124" s="327"/>
      <c r="Y124" s="327"/>
      <c r="Z124" s="305" t="s">
        <v>101</v>
      </c>
      <c r="AA124" s="306"/>
      <c r="AB124" s="306"/>
      <c r="AC124" s="306"/>
      <c r="AD124" s="307"/>
      <c r="AE124" s="305" t="s">
        <v>89</v>
      </c>
      <c r="AF124" s="306"/>
      <c r="AG124" s="306"/>
      <c r="AH124" s="306"/>
      <c r="AI124" s="306"/>
      <c r="AJ124" s="306"/>
      <c r="AK124" s="306"/>
      <c r="AL124" s="306"/>
      <c r="AM124" s="306"/>
      <c r="AN124" s="307"/>
      <c r="AO124" s="319">
        <v>200</v>
      </c>
      <c r="AP124" s="319"/>
      <c r="AQ124" s="319"/>
      <c r="AR124" s="319"/>
      <c r="AS124" s="33">
        <v>3</v>
      </c>
      <c r="AT124" s="89">
        <f t="shared" si="14"/>
        <v>203</v>
      </c>
      <c r="AU124" s="49">
        <v>200</v>
      </c>
      <c r="AV124" s="64">
        <v>3</v>
      </c>
      <c r="AW124" s="68">
        <f t="shared" si="15"/>
        <v>203</v>
      </c>
      <c r="AX124" s="68">
        <f t="shared" si="16"/>
        <v>0</v>
      </c>
      <c r="AY124" s="68">
        <f t="shared" si="17"/>
        <v>0</v>
      </c>
      <c r="AZ124" s="68">
        <f t="shared" si="18"/>
        <v>0</v>
      </c>
    </row>
    <row r="125" spans="1:52" ht="24.75" customHeight="1">
      <c r="A125" s="295" t="s">
        <v>299</v>
      </c>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7"/>
    </row>
    <row r="126" spans="1:52" ht="18" customHeight="1">
      <c r="A126" s="288" t="s">
        <v>203</v>
      </c>
      <c r="B126" s="289"/>
      <c r="C126" s="289"/>
      <c r="D126" s="289"/>
      <c r="E126" s="289"/>
      <c r="F126" s="290"/>
      <c r="G126" s="291" t="s">
        <v>50</v>
      </c>
      <c r="H126" s="292"/>
      <c r="I126" s="292"/>
      <c r="J126" s="292"/>
      <c r="K126" s="292"/>
      <c r="L126" s="292"/>
      <c r="M126" s="292"/>
      <c r="N126" s="292"/>
      <c r="O126" s="292"/>
      <c r="P126" s="292"/>
      <c r="Q126" s="292"/>
      <c r="R126" s="292"/>
      <c r="S126" s="292"/>
      <c r="T126" s="292"/>
      <c r="U126" s="292"/>
      <c r="V126" s="292"/>
      <c r="W126" s="292"/>
      <c r="X126" s="292"/>
      <c r="Y126" s="293"/>
      <c r="Z126" s="291" t="s">
        <v>51</v>
      </c>
      <c r="AA126" s="292"/>
      <c r="AB126" s="292"/>
      <c r="AC126" s="292"/>
      <c r="AD126" s="293"/>
      <c r="AE126" s="291" t="s">
        <v>51</v>
      </c>
      <c r="AF126" s="292"/>
      <c r="AG126" s="292"/>
      <c r="AH126" s="292"/>
      <c r="AI126" s="292"/>
      <c r="AJ126" s="292"/>
      <c r="AK126" s="292"/>
      <c r="AL126" s="292"/>
      <c r="AM126" s="292"/>
      <c r="AN126" s="293"/>
      <c r="AO126" s="338"/>
      <c r="AP126" s="339"/>
      <c r="AQ126" s="339"/>
      <c r="AR126" s="340"/>
      <c r="AS126" s="33"/>
      <c r="AT126" s="70"/>
      <c r="AU126" s="49"/>
      <c r="AV126" s="49"/>
      <c r="AW126" s="55"/>
      <c r="AX126" s="55"/>
      <c r="AY126" s="55"/>
      <c r="AZ126" s="55"/>
    </row>
    <row r="127" spans="1:52" ht="32.25" customHeight="1">
      <c r="A127" s="299" t="s">
        <v>198</v>
      </c>
      <c r="B127" s="300"/>
      <c r="C127" s="300"/>
      <c r="D127" s="300"/>
      <c r="E127" s="300"/>
      <c r="F127" s="301"/>
      <c r="G127" s="302" t="s">
        <v>102</v>
      </c>
      <c r="H127" s="303"/>
      <c r="I127" s="303"/>
      <c r="J127" s="303"/>
      <c r="K127" s="303"/>
      <c r="L127" s="303"/>
      <c r="M127" s="303"/>
      <c r="N127" s="303"/>
      <c r="O127" s="303"/>
      <c r="P127" s="303"/>
      <c r="Q127" s="303"/>
      <c r="R127" s="303"/>
      <c r="S127" s="303"/>
      <c r="T127" s="303"/>
      <c r="U127" s="303"/>
      <c r="V127" s="303"/>
      <c r="W127" s="303"/>
      <c r="X127" s="303"/>
      <c r="Y127" s="304"/>
      <c r="Z127" s="305" t="s">
        <v>103</v>
      </c>
      <c r="AA127" s="306"/>
      <c r="AB127" s="306"/>
      <c r="AC127" s="306"/>
      <c r="AD127" s="307"/>
      <c r="AE127" s="305" t="s">
        <v>104</v>
      </c>
      <c r="AF127" s="306"/>
      <c r="AG127" s="306"/>
      <c r="AH127" s="306"/>
      <c r="AI127" s="306"/>
      <c r="AJ127" s="306"/>
      <c r="AK127" s="306"/>
      <c r="AL127" s="306"/>
      <c r="AM127" s="306"/>
      <c r="AN127" s="307"/>
      <c r="AO127" s="311">
        <v>7776.22</v>
      </c>
      <c r="AP127" s="311"/>
      <c r="AQ127" s="311"/>
      <c r="AR127" s="311"/>
      <c r="AS127" s="33"/>
      <c r="AT127" s="89">
        <f t="shared" si="14"/>
        <v>7776.22</v>
      </c>
      <c r="AU127" s="49">
        <v>7776.22</v>
      </c>
      <c r="AV127" s="49"/>
      <c r="AW127" s="68">
        <f t="shared" si="15"/>
        <v>7776.22</v>
      </c>
      <c r="AX127" s="68">
        <f t="shared" si="16"/>
        <v>0</v>
      </c>
      <c r="AY127" s="68">
        <f>AV127-AS127</f>
        <v>0</v>
      </c>
      <c r="AZ127" s="68">
        <f>AW127-AT127</f>
        <v>0</v>
      </c>
    </row>
    <row r="128" spans="1:52" ht="35.25" customHeight="1">
      <c r="A128" s="299" t="s">
        <v>199</v>
      </c>
      <c r="B128" s="300"/>
      <c r="C128" s="300"/>
      <c r="D128" s="300"/>
      <c r="E128" s="300"/>
      <c r="F128" s="301"/>
      <c r="G128" s="302" t="s">
        <v>335</v>
      </c>
      <c r="H128" s="303"/>
      <c r="I128" s="303"/>
      <c r="J128" s="303"/>
      <c r="K128" s="303"/>
      <c r="L128" s="303"/>
      <c r="M128" s="303"/>
      <c r="N128" s="303"/>
      <c r="O128" s="303"/>
      <c r="P128" s="303"/>
      <c r="Q128" s="303"/>
      <c r="R128" s="303"/>
      <c r="S128" s="303"/>
      <c r="T128" s="303"/>
      <c r="U128" s="303"/>
      <c r="V128" s="303"/>
      <c r="W128" s="303"/>
      <c r="X128" s="303"/>
      <c r="Y128" s="304"/>
      <c r="Z128" s="305" t="s">
        <v>103</v>
      </c>
      <c r="AA128" s="306"/>
      <c r="AB128" s="306"/>
      <c r="AC128" s="306"/>
      <c r="AD128" s="307"/>
      <c r="AE128" s="305" t="s">
        <v>105</v>
      </c>
      <c r="AF128" s="306"/>
      <c r="AG128" s="306"/>
      <c r="AH128" s="306"/>
      <c r="AI128" s="306"/>
      <c r="AJ128" s="306"/>
      <c r="AK128" s="306"/>
      <c r="AL128" s="306"/>
      <c r="AM128" s="306"/>
      <c r="AN128" s="307"/>
      <c r="AO128" s="311">
        <v>1762.31</v>
      </c>
      <c r="AP128" s="311"/>
      <c r="AQ128" s="311"/>
      <c r="AR128" s="311"/>
      <c r="AS128" s="88"/>
      <c r="AT128" s="89">
        <f t="shared" si="14"/>
        <v>1762.31</v>
      </c>
      <c r="AU128" s="49">
        <v>1762.31</v>
      </c>
      <c r="AV128" s="49"/>
      <c r="AW128" s="68">
        <f t="shared" si="15"/>
        <v>1762.31</v>
      </c>
      <c r="AX128" s="68">
        <f t="shared" si="16"/>
        <v>0</v>
      </c>
      <c r="AY128" s="68">
        <f t="shared" si="17"/>
        <v>0</v>
      </c>
      <c r="AZ128" s="68">
        <f t="shared" si="18"/>
        <v>0</v>
      </c>
    </row>
    <row r="129" spans="1:52" ht="48" customHeight="1">
      <c r="A129" s="299" t="s">
        <v>200</v>
      </c>
      <c r="B129" s="300"/>
      <c r="C129" s="300"/>
      <c r="D129" s="300"/>
      <c r="E129" s="300"/>
      <c r="F129" s="301"/>
      <c r="G129" s="302" t="s">
        <v>336</v>
      </c>
      <c r="H129" s="303"/>
      <c r="I129" s="303"/>
      <c r="J129" s="303"/>
      <c r="K129" s="303"/>
      <c r="L129" s="303"/>
      <c r="M129" s="303"/>
      <c r="N129" s="303"/>
      <c r="O129" s="303"/>
      <c r="P129" s="303"/>
      <c r="Q129" s="303"/>
      <c r="R129" s="303"/>
      <c r="S129" s="303"/>
      <c r="T129" s="303"/>
      <c r="U129" s="303"/>
      <c r="V129" s="303"/>
      <c r="W129" s="303"/>
      <c r="X129" s="303"/>
      <c r="Y129" s="304"/>
      <c r="Z129" s="305" t="s">
        <v>103</v>
      </c>
      <c r="AA129" s="306"/>
      <c r="AB129" s="306"/>
      <c r="AC129" s="306"/>
      <c r="AD129" s="307"/>
      <c r="AE129" s="305" t="s">
        <v>106</v>
      </c>
      <c r="AF129" s="306"/>
      <c r="AG129" s="306"/>
      <c r="AH129" s="306"/>
      <c r="AI129" s="306"/>
      <c r="AJ129" s="306"/>
      <c r="AK129" s="306"/>
      <c r="AL129" s="306"/>
      <c r="AM129" s="306"/>
      <c r="AN129" s="307"/>
      <c r="AO129" s="311">
        <v>195</v>
      </c>
      <c r="AP129" s="311"/>
      <c r="AQ129" s="311"/>
      <c r="AR129" s="311"/>
      <c r="AS129" s="33">
        <v>6000</v>
      </c>
      <c r="AT129" s="89">
        <f t="shared" si="14"/>
        <v>6195</v>
      </c>
      <c r="AU129" s="49">
        <v>195</v>
      </c>
      <c r="AV129" s="49">
        <v>6000</v>
      </c>
      <c r="AW129" s="68">
        <f t="shared" si="15"/>
        <v>6195</v>
      </c>
      <c r="AX129" s="68">
        <f t="shared" si="16"/>
        <v>0</v>
      </c>
      <c r="AY129" s="68">
        <f t="shared" si="17"/>
        <v>0</v>
      </c>
      <c r="AZ129" s="68">
        <f t="shared" si="18"/>
        <v>0</v>
      </c>
    </row>
    <row r="130" spans="1:52" ht="13.5" customHeight="1">
      <c r="A130" s="295" t="s">
        <v>299</v>
      </c>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7"/>
    </row>
    <row r="131" spans="1:52" ht="18.75" customHeight="1">
      <c r="A131" s="288" t="s">
        <v>202</v>
      </c>
      <c r="B131" s="289"/>
      <c r="C131" s="289"/>
      <c r="D131" s="289"/>
      <c r="E131" s="289"/>
      <c r="F131" s="290"/>
      <c r="G131" s="291" t="s">
        <v>52</v>
      </c>
      <c r="H131" s="292"/>
      <c r="I131" s="292"/>
      <c r="J131" s="292"/>
      <c r="K131" s="292"/>
      <c r="L131" s="292"/>
      <c r="M131" s="292"/>
      <c r="N131" s="292"/>
      <c r="O131" s="292"/>
      <c r="P131" s="292"/>
      <c r="Q131" s="292"/>
      <c r="R131" s="292"/>
      <c r="S131" s="292"/>
      <c r="T131" s="292"/>
      <c r="U131" s="292"/>
      <c r="V131" s="292"/>
      <c r="W131" s="292"/>
      <c r="X131" s="292"/>
      <c r="Y131" s="293"/>
      <c r="Z131" s="305"/>
      <c r="AA131" s="306"/>
      <c r="AB131" s="306"/>
      <c r="AC131" s="306"/>
      <c r="AD131" s="307"/>
      <c r="AE131" s="305"/>
      <c r="AF131" s="306"/>
      <c r="AG131" s="306"/>
      <c r="AH131" s="306"/>
      <c r="AI131" s="306"/>
      <c r="AJ131" s="306"/>
      <c r="AK131" s="306"/>
      <c r="AL131" s="306"/>
      <c r="AM131" s="306"/>
      <c r="AN131" s="307"/>
      <c r="AO131" s="319"/>
      <c r="AP131" s="319"/>
      <c r="AQ131" s="319"/>
      <c r="AR131" s="319"/>
      <c r="AS131" s="33"/>
      <c r="AT131" s="70">
        <f t="shared" si="14"/>
        <v>0</v>
      </c>
      <c r="AU131" s="64"/>
      <c r="AV131" s="64"/>
      <c r="AW131" s="68">
        <f t="shared" si="15"/>
        <v>0</v>
      </c>
      <c r="AX131" s="68">
        <f t="shared" si="16"/>
        <v>0</v>
      </c>
      <c r="AY131" s="68">
        <f t="shared" si="17"/>
        <v>0</v>
      </c>
      <c r="AZ131" s="68">
        <f t="shared" si="18"/>
        <v>0</v>
      </c>
    </row>
    <row r="132" spans="1:52" ht="33" customHeight="1">
      <c r="A132" s="299" t="s">
        <v>201</v>
      </c>
      <c r="B132" s="300"/>
      <c r="C132" s="300"/>
      <c r="D132" s="300"/>
      <c r="E132" s="300"/>
      <c r="F132" s="301"/>
      <c r="G132" s="302" t="s">
        <v>58</v>
      </c>
      <c r="H132" s="303"/>
      <c r="I132" s="303"/>
      <c r="J132" s="303"/>
      <c r="K132" s="303"/>
      <c r="L132" s="303"/>
      <c r="M132" s="303"/>
      <c r="N132" s="303"/>
      <c r="O132" s="303"/>
      <c r="P132" s="303"/>
      <c r="Q132" s="303"/>
      <c r="R132" s="303"/>
      <c r="S132" s="303"/>
      <c r="T132" s="303"/>
      <c r="U132" s="303"/>
      <c r="V132" s="303"/>
      <c r="W132" s="303"/>
      <c r="X132" s="303"/>
      <c r="Y132" s="304"/>
      <c r="Z132" s="305" t="s">
        <v>53</v>
      </c>
      <c r="AA132" s="306"/>
      <c r="AB132" s="306"/>
      <c r="AC132" s="306"/>
      <c r="AD132" s="307"/>
      <c r="AE132" s="308" t="s">
        <v>98</v>
      </c>
      <c r="AF132" s="309"/>
      <c r="AG132" s="309"/>
      <c r="AH132" s="309"/>
      <c r="AI132" s="309"/>
      <c r="AJ132" s="309"/>
      <c r="AK132" s="309"/>
      <c r="AL132" s="309"/>
      <c r="AM132" s="309"/>
      <c r="AN132" s="310"/>
      <c r="AO132" s="318">
        <v>1</v>
      </c>
      <c r="AP132" s="318"/>
      <c r="AQ132" s="318"/>
      <c r="AR132" s="318"/>
      <c r="AS132" s="30">
        <v>1</v>
      </c>
      <c r="AT132" s="105">
        <v>1</v>
      </c>
      <c r="AU132" s="58">
        <v>1</v>
      </c>
      <c r="AV132" s="58">
        <v>1</v>
      </c>
      <c r="AW132" s="58">
        <v>1</v>
      </c>
      <c r="AX132" s="68">
        <f t="shared" si="16"/>
        <v>0</v>
      </c>
      <c r="AY132" s="68">
        <f t="shared" si="17"/>
        <v>0</v>
      </c>
      <c r="AZ132" s="68">
        <f t="shared" si="18"/>
        <v>0</v>
      </c>
    </row>
    <row r="133" spans="1:52" ht="24" customHeight="1">
      <c r="A133" s="295" t="s">
        <v>299</v>
      </c>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7"/>
    </row>
    <row r="134" spans="1:52" ht="84" customHeight="1">
      <c r="A134" s="288" t="s">
        <v>189</v>
      </c>
      <c r="B134" s="289"/>
      <c r="C134" s="289"/>
      <c r="D134" s="289"/>
      <c r="E134" s="289"/>
      <c r="F134" s="290"/>
      <c r="G134" s="328" t="s">
        <v>337</v>
      </c>
      <c r="H134" s="329"/>
      <c r="I134" s="329"/>
      <c r="J134" s="329"/>
      <c r="K134" s="329"/>
      <c r="L134" s="329"/>
      <c r="M134" s="329"/>
      <c r="N134" s="329"/>
      <c r="O134" s="329"/>
      <c r="P134" s="329"/>
      <c r="Q134" s="329"/>
      <c r="R134" s="329"/>
      <c r="S134" s="329"/>
      <c r="T134" s="329"/>
      <c r="U134" s="329"/>
      <c r="V134" s="329"/>
      <c r="W134" s="329"/>
      <c r="X134" s="329"/>
      <c r="Y134" s="329"/>
      <c r="Z134" s="204"/>
      <c r="AA134" s="204"/>
      <c r="AB134" s="204"/>
      <c r="AC134" s="204"/>
      <c r="AD134" s="204"/>
      <c r="AE134" s="206"/>
      <c r="AF134" s="206"/>
      <c r="AG134" s="206"/>
      <c r="AH134" s="206"/>
      <c r="AI134" s="206"/>
      <c r="AJ134" s="206"/>
      <c r="AK134" s="206"/>
      <c r="AL134" s="206"/>
      <c r="AM134" s="206"/>
      <c r="AN134" s="218"/>
      <c r="AO134" s="318"/>
      <c r="AP134" s="318"/>
      <c r="AQ134" s="318"/>
      <c r="AR134" s="318"/>
      <c r="AS134" s="32"/>
      <c r="AT134" s="70"/>
      <c r="AU134" s="58"/>
      <c r="AV134" s="58"/>
      <c r="AW134" s="55">
        <f t="shared" si="15"/>
        <v>0</v>
      </c>
      <c r="AX134" s="55">
        <f t="shared" si="16"/>
        <v>0</v>
      </c>
      <c r="AY134" s="55">
        <f t="shared" si="17"/>
        <v>0</v>
      </c>
      <c r="AZ134" s="55">
        <f t="shared" si="18"/>
        <v>0</v>
      </c>
    </row>
    <row r="135" spans="1:52" ht="16.5" customHeight="1">
      <c r="A135" s="288" t="s">
        <v>214</v>
      </c>
      <c r="B135" s="289"/>
      <c r="C135" s="289"/>
      <c r="D135" s="289"/>
      <c r="E135" s="289"/>
      <c r="F135" s="290"/>
      <c r="G135" s="291" t="s">
        <v>47</v>
      </c>
      <c r="H135" s="292"/>
      <c r="I135" s="292"/>
      <c r="J135" s="292"/>
      <c r="K135" s="292"/>
      <c r="L135" s="292"/>
      <c r="M135" s="292"/>
      <c r="N135" s="292"/>
      <c r="O135" s="292"/>
      <c r="P135" s="292"/>
      <c r="Q135" s="292"/>
      <c r="R135" s="292"/>
      <c r="S135" s="292"/>
      <c r="T135" s="292"/>
      <c r="U135" s="292"/>
      <c r="V135" s="292"/>
      <c r="W135" s="292"/>
      <c r="X135" s="292"/>
      <c r="Y135" s="293"/>
      <c r="Z135" s="229"/>
      <c r="AA135" s="230"/>
      <c r="AB135" s="230"/>
      <c r="AC135" s="230"/>
      <c r="AD135" s="231"/>
      <c r="AE135" s="229"/>
      <c r="AF135" s="230"/>
      <c r="AG135" s="230"/>
      <c r="AH135" s="230"/>
      <c r="AI135" s="230"/>
      <c r="AJ135" s="230"/>
      <c r="AK135" s="230"/>
      <c r="AL135" s="230"/>
      <c r="AM135" s="230"/>
      <c r="AN135" s="231"/>
      <c r="AO135" s="341"/>
      <c r="AP135" s="341"/>
      <c r="AQ135" s="341"/>
      <c r="AR135" s="341"/>
      <c r="AS135" s="71"/>
      <c r="AT135" s="72">
        <f t="shared" si="14"/>
        <v>0</v>
      </c>
      <c r="AU135" s="66"/>
      <c r="AV135" s="66"/>
      <c r="AW135" s="55">
        <f t="shared" si="15"/>
        <v>0</v>
      </c>
      <c r="AX135" s="55">
        <f t="shared" si="16"/>
        <v>0</v>
      </c>
      <c r="AY135" s="55">
        <f t="shared" si="17"/>
        <v>0</v>
      </c>
      <c r="AZ135" s="55">
        <f t="shared" si="18"/>
        <v>0</v>
      </c>
    </row>
    <row r="136" spans="1:52" ht="38.25" customHeight="1">
      <c r="A136" s="299" t="s">
        <v>215</v>
      </c>
      <c r="B136" s="300"/>
      <c r="C136" s="300"/>
      <c r="D136" s="300"/>
      <c r="E136" s="300"/>
      <c r="F136" s="301"/>
      <c r="G136" s="302" t="s">
        <v>107</v>
      </c>
      <c r="H136" s="303"/>
      <c r="I136" s="303"/>
      <c r="J136" s="303"/>
      <c r="K136" s="303"/>
      <c r="L136" s="303"/>
      <c r="M136" s="303"/>
      <c r="N136" s="303"/>
      <c r="O136" s="303"/>
      <c r="P136" s="303"/>
      <c r="Q136" s="303"/>
      <c r="R136" s="303"/>
      <c r="S136" s="303"/>
      <c r="T136" s="303"/>
      <c r="U136" s="303"/>
      <c r="V136" s="303"/>
      <c r="W136" s="303"/>
      <c r="X136" s="303"/>
      <c r="Y136" s="304"/>
      <c r="Z136" s="305" t="s">
        <v>73</v>
      </c>
      <c r="AA136" s="306"/>
      <c r="AB136" s="306"/>
      <c r="AC136" s="306"/>
      <c r="AD136" s="307"/>
      <c r="AE136" s="308" t="s">
        <v>329</v>
      </c>
      <c r="AF136" s="309"/>
      <c r="AG136" s="309"/>
      <c r="AH136" s="309"/>
      <c r="AI136" s="309"/>
      <c r="AJ136" s="309"/>
      <c r="AK136" s="309"/>
      <c r="AL136" s="309"/>
      <c r="AM136" s="309"/>
      <c r="AN136" s="310"/>
      <c r="AO136" s="249">
        <v>522</v>
      </c>
      <c r="AP136" s="249"/>
      <c r="AQ136" s="249"/>
      <c r="AR136" s="249"/>
      <c r="AS136" s="34"/>
      <c r="AT136" s="86">
        <f t="shared" si="14"/>
        <v>522</v>
      </c>
      <c r="AU136" s="57">
        <v>522</v>
      </c>
      <c r="AV136" s="57"/>
      <c r="AW136" s="69">
        <f t="shared" si="15"/>
        <v>522</v>
      </c>
      <c r="AX136" s="69">
        <f t="shared" si="16"/>
        <v>0</v>
      </c>
      <c r="AY136" s="69">
        <f t="shared" si="17"/>
        <v>0</v>
      </c>
      <c r="AZ136" s="69">
        <f t="shared" si="18"/>
        <v>0</v>
      </c>
    </row>
    <row r="137" spans="1:52" ht="34.5" customHeight="1">
      <c r="A137" s="299" t="s">
        <v>216</v>
      </c>
      <c r="B137" s="300"/>
      <c r="C137" s="300"/>
      <c r="D137" s="300"/>
      <c r="E137" s="300"/>
      <c r="F137" s="301"/>
      <c r="G137" s="302" t="s">
        <v>108</v>
      </c>
      <c r="H137" s="303"/>
      <c r="I137" s="303"/>
      <c r="J137" s="303"/>
      <c r="K137" s="303"/>
      <c r="L137" s="303"/>
      <c r="M137" s="303"/>
      <c r="N137" s="303"/>
      <c r="O137" s="303"/>
      <c r="P137" s="303"/>
      <c r="Q137" s="303"/>
      <c r="R137" s="303"/>
      <c r="S137" s="303"/>
      <c r="T137" s="303"/>
      <c r="U137" s="303"/>
      <c r="V137" s="303"/>
      <c r="W137" s="303"/>
      <c r="X137" s="303"/>
      <c r="Y137" s="304"/>
      <c r="Z137" s="305" t="s">
        <v>73</v>
      </c>
      <c r="AA137" s="306"/>
      <c r="AB137" s="306"/>
      <c r="AC137" s="306"/>
      <c r="AD137" s="307"/>
      <c r="AE137" s="323" t="s">
        <v>338</v>
      </c>
      <c r="AF137" s="324"/>
      <c r="AG137" s="324"/>
      <c r="AH137" s="324"/>
      <c r="AI137" s="324"/>
      <c r="AJ137" s="324"/>
      <c r="AK137" s="324"/>
      <c r="AL137" s="324"/>
      <c r="AM137" s="324"/>
      <c r="AN137" s="325"/>
      <c r="AO137" s="249">
        <v>1994.5</v>
      </c>
      <c r="AP137" s="249"/>
      <c r="AQ137" s="249"/>
      <c r="AR137" s="249"/>
      <c r="AS137" s="87"/>
      <c r="AT137" s="86">
        <f t="shared" si="14"/>
        <v>1994.5</v>
      </c>
      <c r="AU137" s="57">
        <v>1994.5</v>
      </c>
      <c r="AV137" s="57"/>
      <c r="AW137" s="69">
        <f t="shared" si="15"/>
        <v>1994.5</v>
      </c>
      <c r="AX137" s="69">
        <f t="shared" si="16"/>
        <v>0</v>
      </c>
      <c r="AY137" s="69">
        <f t="shared" si="17"/>
        <v>0</v>
      </c>
      <c r="AZ137" s="69">
        <f t="shared" si="18"/>
        <v>0</v>
      </c>
    </row>
    <row r="138" spans="1:52" ht="23.25" customHeight="1">
      <c r="A138" s="299" t="s">
        <v>217</v>
      </c>
      <c r="B138" s="300"/>
      <c r="C138" s="300"/>
      <c r="D138" s="300"/>
      <c r="E138" s="300"/>
      <c r="F138" s="301"/>
      <c r="G138" s="302" t="s">
        <v>109</v>
      </c>
      <c r="H138" s="303"/>
      <c r="I138" s="303"/>
      <c r="J138" s="303"/>
      <c r="K138" s="303"/>
      <c r="L138" s="303"/>
      <c r="M138" s="303"/>
      <c r="N138" s="303"/>
      <c r="O138" s="303"/>
      <c r="P138" s="303"/>
      <c r="Q138" s="303"/>
      <c r="R138" s="303"/>
      <c r="S138" s="303"/>
      <c r="T138" s="303"/>
      <c r="U138" s="303"/>
      <c r="V138" s="303"/>
      <c r="W138" s="303"/>
      <c r="X138" s="303"/>
      <c r="Y138" s="304"/>
      <c r="Z138" s="305" t="s">
        <v>73</v>
      </c>
      <c r="AA138" s="306"/>
      <c r="AB138" s="306"/>
      <c r="AC138" s="306"/>
      <c r="AD138" s="307"/>
      <c r="AE138" s="305" t="s">
        <v>339</v>
      </c>
      <c r="AF138" s="306"/>
      <c r="AG138" s="306"/>
      <c r="AH138" s="306"/>
      <c r="AI138" s="306"/>
      <c r="AJ138" s="306"/>
      <c r="AK138" s="306"/>
      <c r="AL138" s="306"/>
      <c r="AM138" s="306"/>
      <c r="AN138" s="307"/>
      <c r="AO138" s="249">
        <v>239</v>
      </c>
      <c r="AP138" s="249"/>
      <c r="AQ138" s="249"/>
      <c r="AR138" s="249"/>
      <c r="AS138" s="87"/>
      <c r="AT138" s="86">
        <f t="shared" si="14"/>
        <v>239</v>
      </c>
      <c r="AU138" s="57">
        <v>239</v>
      </c>
      <c r="AV138" s="57"/>
      <c r="AW138" s="69">
        <f t="shared" si="15"/>
        <v>239</v>
      </c>
      <c r="AX138" s="69">
        <f t="shared" si="16"/>
        <v>0</v>
      </c>
      <c r="AY138" s="69">
        <f t="shared" si="17"/>
        <v>0</v>
      </c>
      <c r="AZ138" s="69">
        <f t="shared" si="18"/>
        <v>0</v>
      </c>
    </row>
    <row r="139" spans="1:52" ht="14.25" customHeight="1">
      <c r="A139" s="295" t="s">
        <v>299</v>
      </c>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7"/>
    </row>
    <row r="140" spans="1:52" ht="18.75" customHeight="1">
      <c r="A140" s="288" t="s">
        <v>218</v>
      </c>
      <c r="B140" s="289"/>
      <c r="C140" s="289"/>
      <c r="D140" s="289"/>
      <c r="E140" s="289"/>
      <c r="F140" s="290"/>
      <c r="G140" s="291" t="s">
        <v>48</v>
      </c>
      <c r="H140" s="292"/>
      <c r="I140" s="292"/>
      <c r="J140" s="292"/>
      <c r="K140" s="292"/>
      <c r="L140" s="292"/>
      <c r="M140" s="292"/>
      <c r="N140" s="292"/>
      <c r="O140" s="292"/>
      <c r="P140" s="292"/>
      <c r="Q140" s="292"/>
      <c r="R140" s="292"/>
      <c r="S140" s="292"/>
      <c r="T140" s="292"/>
      <c r="U140" s="292"/>
      <c r="V140" s="292"/>
      <c r="W140" s="292"/>
      <c r="X140" s="292"/>
      <c r="Y140" s="293"/>
      <c r="Z140" s="291" t="s">
        <v>51</v>
      </c>
      <c r="AA140" s="292"/>
      <c r="AB140" s="292"/>
      <c r="AC140" s="292"/>
      <c r="AD140" s="293"/>
      <c r="AE140" s="291" t="s">
        <v>51</v>
      </c>
      <c r="AF140" s="292"/>
      <c r="AG140" s="292"/>
      <c r="AH140" s="292"/>
      <c r="AI140" s="292"/>
      <c r="AJ140" s="292"/>
      <c r="AK140" s="292"/>
      <c r="AL140" s="292"/>
      <c r="AM140" s="292"/>
      <c r="AN140" s="293"/>
      <c r="AO140" s="298"/>
      <c r="AP140" s="298"/>
      <c r="AQ140" s="298"/>
      <c r="AR140" s="298"/>
      <c r="AS140" s="33"/>
      <c r="AT140" s="89">
        <f t="shared" si="14"/>
        <v>0</v>
      </c>
      <c r="AU140" s="90"/>
      <c r="AV140" s="90"/>
      <c r="AW140" s="68">
        <f t="shared" si="15"/>
        <v>0</v>
      </c>
      <c r="AX140" s="68">
        <f t="shared" si="16"/>
        <v>0</v>
      </c>
      <c r="AY140" s="68">
        <f t="shared" si="17"/>
        <v>0</v>
      </c>
      <c r="AZ140" s="68">
        <f t="shared" si="18"/>
        <v>0</v>
      </c>
    </row>
    <row r="141" spans="1:52" ht="25.5" customHeight="1">
      <c r="A141" s="299" t="s">
        <v>219</v>
      </c>
      <c r="B141" s="300"/>
      <c r="C141" s="300"/>
      <c r="D141" s="300"/>
      <c r="E141" s="300"/>
      <c r="F141" s="301"/>
      <c r="G141" s="302" t="s">
        <v>171</v>
      </c>
      <c r="H141" s="303"/>
      <c r="I141" s="303"/>
      <c r="J141" s="303"/>
      <c r="K141" s="303"/>
      <c r="L141" s="303"/>
      <c r="M141" s="303"/>
      <c r="N141" s="303"/>
      <c r="O141" s="303"/>
      <c r="P141" s="303"/>
      <c r="Q141" s="303"/>
      <c r="R141" s="303"/>
      <c r="S141" s="303"/>
      <c r="T141" s="303"/>
      <c r="U141" s="303"/>
      <c r="V141" s="303"/>
      <c r="W141" s="303"/>
      <c r="X141" s="303"/>
      <c r="Y141" s="304"/>
      <c r="Z141" s="305" t="s">
        <v>49</v>
      </c>
      <c r="AA141" s="306"/>
      <c r="AB141" s="306"/>
      <c r="AC141" s="306"/>
      <c r="AD141" s="307"/>
      <c r="AE141" s="305" t="s">
        <v>111</v>
      </c>
      <c r="AF141" s="306"/>
      <c r="AG141" s="306"/>
      <c r="AH141" s="306"/>
      <c r="AI141" s="306"/>
      <c r="AJ141" s="306"/>
      <c r="AK141" s="306"/>
      <c r="AL141" s="306"/>
      <c r="AM141" s="306"/>
      <c r="AN141" s="307"/>
      <c r="AO141" s="337">
        <v>387</v>
      </c>
      <c r="AP141" s="337"/>
      <c r="AQ141" s="337"/>
      <c r="AR141" s="337"/>
      <c r="AS141" s="88"/>
      <c r="AT141" s="89">
        <f t="shared" si="14"/>
        <v>387</v>
      </c>
      <c r="AU141" s="90">
        <v>387</v>
      </c>
      <c r="AV141" s="90"/>
      <c r="AW141" s="68">
        <f t="shared" si="15"/>
        <v>387</v>
      </c>
      <c r="AX141" s="68">
        <f t="shared" si="16"/>
        <v>0</v>
      </c>
      <c r="AY141" s="68">
        <f t="shared" si="17"/>
        <v>0</v>
      </c>
      <c r="AZ141" s="68">
        <f t="shared" si="18"/>
        <v>0</v>
      </c>
    </row>
    <row r="142" spans="1:52" ht="23.25" customHeight="1">
      <c r="A142" s="299" t="s">
        <v>220</v>
      </c>
      <c r="B142" s="300"/>
      <c r="C142" s="300"/>
      <c r="D142" s="300"/>
      <c r="E142" s="300"/>
      <c r="F142" s="301"/>
      <c r="G142" s="302" t="s">
        <v>172</v>
      </c>
      <c r="H142" s="303"/>
      <c r="I142" s="303"/>
      <c r="J142" s="303"/>
      <c r="K142" s="303"/>
      <c r="L142" s="303"/>
      <c r="M142" s="303"/>
      <c r="N142" s="303"/>
      <c r="O142" s="303"/>
      <c r="P142" s="303"/>
      <c r="Q142" s="303"/>
      <c r="R142" s="303"/>
      <c r="S142" s="303"/>
      <c r="T142" s="303"/>
      <c r="U142" s="303"/>
      <c r="V142" s="303"/>
      <c r="W142" s="303"/>
      <c r="X142" s="303"/>
      <c r="Y142" s="304"/>
      <c r="Z142" s="305" t="s">
        <v>112</v>
      </c>
      <c r="AA142" s="306"/>
      <c r="AB142" s="306"/>
      <c r="AC142" s="306"/>
      <c r="AD142" s="307"/>
      <c r="AE142" s="305" t="s">
        <v>89</v>
      </c>
      <c r="AF142" s="306"/>
      <c r="AG142" s="306"/>
      <c r="AH142" s="306"/>
      <c r="AI142" s="306"/>
      <c r="AJ142" s="306"/>
      <c r="AK142" s="306"/>
      <c r="AL142" s="306"/>
      <c r="AM142" s="306"/>
      <c r="AN142" s="307"/>
      <c r="AO142" s="342">
        <v>1101.69</v>
      </c>
      <c r="AP142" s="342"/>
      <c r="AQ142" s="342"/>
      <c r="AR142" s="342"/>
      <c r="AS142" s="88"/>
      <c r="AT142" s="89">
        <f t="shared" si="14"/>
        <v>1101.69</v>
      </c>
      <c r="AU142" s="90">
        <v>1101.69</v>
      </c>
      <c r="AV142" s="90"/>
      <c r="AW142" s="68">
        <f t="shared" si="15"/>
        <v>1101.69</v>
      </c>
      <c r="AX142" s="68">
        <f t="shared" si="16"/>
        <v>0</v>
      </c>
      <c r="AY142" s="68">
        <f t="shared" si="17"/>
        <v>0</v>
      </c>
      <c r="AZ142" s="68">
        <f t="shared" si="18"/>
        <v>0</v>
      </c>
    </row>
    <row r="143" spans="1:52" ht="24.75" customHeight="1">
      <c r="A143" s="299" t="s">
        <v>221</v>
      </c>
      <c r="B143" s="300"/>
      <c r="C143" s="300"/>
      <c r="D143" s="300"/>
      <c r="E143" s="300"/>
      <c r="F143" s="301"/>
      <c r="G143" s="327" t="s">
        <v>113</v>
      </c>
      <c r="H143" s="327"/>
      <c r="I143" s="327"/>
      <c r="J143" s="327"/>
      <c r="K143" s="327"/>
      <c r="L143" s="327"/>
      <c r="M143" s="327"/>
      <c r="N143" s="327"/>
      <c r="O143" s="327"/>
      <c r="P143" s="327"/>
      <c r="Q143" s="327"/>
      <c r="R143" s="327"/>
      <c r="S143" s="327"/>
      <c r="T143" s="327"/>
      <c r="U143" s="327"/>
      <c r="V143" s="327"/>
      <c r="W143" s="327"/>
      <c r="X143" s="327"/>
      <c r="Y143" s="327"/>
      <c r="Z143" s="305" t="s">
        <v>49</v>
      </c>
      <c r="AA143" s="306"/>
      <c r="AB143" s="306"/>
      <c r="AC143" s="306"/>
      <c r="AD143" s="307"/>
      <c r="AE143" s="305" t="s">
        <v>89</v>
      </c>
      <c r="AF143" s="306"/>
      <c r="AG143" s="306"/>
      <c r="AH143" s="306"/>
      <c r="AI143" s="306"/>
      <c r="AJ143" s="306"/>
      <c r="AK143" s="306"/>
      <c r="AL143" s="306"/>
      <c r="AM143" s="306"/>
      <c r="AN143" s="307"/>
      <c r="AO143" s="319">
        <v>150</v>
      </c>
      <c r="AP143" s="319"/>
      <c r="AQ143" s="319"/>
      <c r="AR143" s="319"/>
      <c r="AS143" s="33"/>
      <c r="AT143" s="89">
        <f t="shared" si="14"/>
        <v>150</v>
      </c>
      <c r="AU143" s="49">
        <v>150</v>
      </c>
      <c r="AV143" s="49"/>
      <c r="AW143" s="68">
        <f t="shared" si="15"/>
        <v>150</v>
      </c>
      <c r="AX143" s="68">
        <f t="shared" si="16"/>
        <v>0</v>
      </c>
      <c r="AY143" s="68">
        <f t="shared" si="17"/>
        <v>0</v>
      </c>
      <c r="AZ143" s="68">
        <f t="shared" si="18"/>
        <v>0</v>
      </c>
    </row>
    <row r="144" spans="1:52" ht="18.75" customHeight="1">
      <c r="A144" s="295" t="s">
        <v>299</v>
      </c>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7"/>
    </row>
    <row r="145" spans="1:52" ht="18" customHeight="1">
      <c r="A145" s="288" t="s">
        <v>222</v>
      </c>
      <c r="B145" s="289"/>
      <c r="C145" s="289"/>
      <c r="D145" s="289"/>
      <c r="E145" s="289"/>
      <c r="F145" s="290"/>
      <c r="G145" s="291" t="s">
        <v>50</v>
      </c>
      <c r="H145" s="292"/>
      <c r="I145" s="292"/>
      <c r="J145" s="292"/>
      <c r="K145" s="292"/>
      <c r="L145" s="292"/>
      <c r="M145" s="292"/>
      <c r="N145" s="292"/>
      <c r="O145" s="292"/>
      <c r="P145" s="292"/>
      <c r="Q145" s="292"/>
      <c r="R145" s="292"/>
      <c r="S145" s="292"/>
      <c r="T145" s="292"/>
      <c r="U145" s="292"/>
      <c r="V145" s="292"/>
      <c r="W145" s="292"/>
      <c r="X145" s="292"/>
      <c r="Y145" s="293"/>
      <c r="Z145" s="291" t="s">
        <v>51</v>
      </c>
      <c r="AA145" s="292"/>
      <c r="AB145" s="292"/>
      <c r="AC145" s="292"/>
      <c r="AD145" s="293"/>
      <c r="AE145" s="291" t="s">
        <v>51</v>
      </c>
      <c r="AF145" s="292"/>
      <c r="AG145" s="292"/>
      <c r="AH145" s="292"/>
      <c r="AI145" s="292"/>
      <c r="AJ145" s="292"/>
      <c r="AK145" s="292"/>
      <c r="AL145" s="292"/>
      <c r="AM145" s="292"/>
      <c r="AN145" s="293"/>
      <c r="AO145" s="311"/>
      <c r="AP145" s="311"/>
      <c r="AQ145" s="311"/>
      <c r="AR145" s="311"/>
      <c r="AS145" s="33"/>
      <c r="AT145" s="70"/>
      <c r="AU145" s="49"/>
      <c r="AV145" s="49"/>
      <c r="AW145" s="55"/>
      <c r="AX145" s="55"/>
      <c r="AY145" s="55"/>
      <c r="AZ145" s="55"/>
    </row>
    <row r="146" spans="1:52" ht="32.25" customHeight="1">
      <c r="A146" s="299" t="s">
        <v>223</v>
      </c>
      <c r="B146" s="300"/>
      <c r="C146" s="300"/>
      <c r="D146" s="300"/>
      <c r="E146" s="300"/>
      <c r="F146" s="301"/>
      <c r="G146" s="302" t="s">
        <v>114</v>
      </c>
      <c r="H146" s="303"/>
      <c r="I146" s="303"/>
      <c r="J146" s="303"/>
      <c r="K146" s="303"/>
      <c r="L146" s="303"/>
      <c r="M146" s="303"/>
      <c r="N146" s="303"/>
      <c r="O146" s="303"/>
      <c r="P146" s="303"/>
      <c r="Q146" s="303"/>
      <c r="R146" s="303"/>
      <c r="S146" s="303"/>
      <c r="T146" s="303"/>
      <c r="U146" s="303"/>
      <c r="V146" s="303"/>
      <c r="W146" s="303"/>
      <c r="X146" s="303"/>
      <c r="Y146" s="304"/>
      <c r="Z146" s="305" t="s">
        <v>103</v>
      </c>
      <c r="AA146" s="306"/>
      <c r="AB146" s="306"/>
      <c r="AC146" s="306"/>
      <c r="AD146" s="307"/>
      <c r="AE146" s="305" t="s">
        <v>115</v>
      </c>
      <c r="AF146" s="306"/>
      <c r="AG146" s="306"/>
      <c r="AH146" s="306"/>
      <c r="AI146" s="306"/>
      <c r="AJ146" s="306"/>
      <c r="AK146" s="306"/>
      <c r="AL146" s="306"/>
      <c r="AM146" s="306"/>
      <c r="AN146" s="307"/>
      <c r="AO146" s="311">
        <v>1350</v>
      </c>
      <c r="AP146" s="311"/>
      <c r="AQ146" s="311"/>
      <c r="AR146" s="311"/>
      <c r="AS146" s="35"/>
      <c r="AT146" s="89">
        <f t="shared" si="14"/>
        <v>1350</v>
      </c>
      <c r="AU146" s="49">
        <v>1350</v>
      </c>
      <c r="AV146" s="49"/>
      <c r="AW146" s="68">
        <f t="shared" si="15"/>
        <v>1350</v>
      </c>
      <c r="AX146" s="68">
        <f t="shared" si="16"/>
        <v>0</v>
      </c>
      <c r="AY146" s="68">
        <f t="shared" si="17"/>
        <v>0</v>
      </c>
      <c r="AZ146" s="68">
        <f t="shared" si="18"/>
        <v>0</v>
      </c>
    </row>
    <row r="147" spans="1:52" ht="46.5" customHeight="1">
      <c r="A147" s="299" t="s">
        <v>224</v>
      </c>
      <c r="B147" s="300"/>
      <c r="C147" s="300"/>
      <c r="D147" s="300"/>
      <c r="E147" s="300"/>
      <c r="F147" s="301"/>
      <c r="G147" s="302" t="s">
        <v>116</v>
      </c>
      <c r="H147" s="303"/>
      <c r="I147" s="303"/>
      <c r="J147" s="303"/>
      <c r="K147" s="303"/>
      <c r="L147" s="303"/>
      <c r="M147" s="303"/>
      <c r="N147" s="303"/>
      <c r="O147" s="303"/>
      <c r="P147" s="303"/>
      <c r="Q147" s="303"/>
      <c r="R147" s="303"/>
      <c r="S147" s="303"/>
      <c r="T147" s="303"/>
      <c r="U147" s="303"/>
      <c r="V147" s="303"/>
      <c r="W147" s="303"/>
      <c r="X147" s="303"/>
      <c r="Y147" s="304"/>
      <c r="Z147" s="305" t="s">
        <v>103</v>
      </c>
      <c r="AA147" s="306"/>
      <c r="AB147" s="306"/>
      <c r="AC147" s="306"/>
      <c r="AD147" s="307"/>
      <c r="AE147" s="305" t="s">
        <v>117</v>
      </c>
      <c r="AF147" s="306"/>
      <c r="AG147" s="306"/>
      <c r="AH147" s="306"/>
      <c r="AI147" s="306"/>
      <c r="AJ147" s="306"/>
      <c r="AK147" s="306"/>
      <c r="AL147" s="306"/>
      <c r="AM147" s="306"/>
      <c r="AN147" s="307"/>
      <c r="AO147" s="311">
        <v>1810.4</v>
      </c>
      <c r="AP147" s="311"/>
      <c r="AQ147" s="311"/>
      <c r="AR147" s="311"/>
      <c r="AS147" s="35"/>
      <c r="AT147" s="89">
        <f t="shared" si="14"/>
        <v>1810.4</v>
      </c>
      <c r="AU147" s="49">
        <v>1810.4</v>
      </c>
      <c r="AV147" s="49"/>
      <c r="AW147" s="68">
        <f t="shared" si="15"/>
        <v>1810.4</v>
      </c>
      <c r="AX147" s="68">
        <f t="shared" si="16"/>
        <v>0</v>
      </c>
      <c r="AY147" s="68">
        <f t="shared" si="17"/>
        <v>0</v>
      </c>
      <c r="AZ147" s="68">
        <f t="shared" si="18"/>
        <v>0</v>
      </c>
    </row>
    <row r="148" spans="1:52" ht="33.75" customHeight="1">
      <c r="A148" s="299" t="s">
        <v>225</v>
      </c>
      <c r="B148" s="300"/>
      <c r="C148" s="300"/>
      <c r="D148" s="300"/>
      <c r="E148" s="300"/>
      <c r="F148" s="301"/>
      <c r="G148" s="302" t="s">
        <v>118</v>
      </c>
      <c r="H148" s="303"/>
      <c r="I148" s="303"/>
      <c r="J148" s="303"/>
      <c r="K148" s="303"/>
      <c r="L148" s="303"/>
      <c r="M148" s="303"/>
      <c r="N148" s="303"/>
      <c r="O148" s="303"/>
      <c r="P148" s="303"/>
      <c r="Q148" s="303"/>
      <c r="R148" s="303"/>
      <c r="S148" s="303"/>
      <c r="T148" s="303"/>
      <c r="U148" s="303"/>
      <c r="V148" s="303"/>
      <c r="W148" s="303"/>
      <c r="X148" s="303"/>
      <c r="Y148" s="304"/>
      <c r="Z148" s="305" t="s">
        <v>103</v>
      </c>
      <c r="AA148" s="306"/>
      <c r="AB148" s="306"/>
      <c r="AC148" s="306"/>
      <c r="AD148" s="307"/>
      <c r="AE148" s="305" t="s">
        <v>119</v>
      </c>
      <c r="AF148" s="306"/>
      <c r="AG148" s="306"/>
      <c r="AH148" s="306"/>
      <c r="AI148" s="306"/>
      <c r="AJ148" s="306"/>
      <c r="AK148" s="306"/>
      <c r="AL148" s="306"/>
      <c r="AM148" s="306"/>
      <c r="AN148" s="307"/>
      <c r="AO148" s="249">
        <v>1593</v>
      </c>
      <c r="AP148" s="249"/>
      <c r="AQ148" s="249"/>
      <c r="AR148" s="249"/>
      <c r="AS148" s="40"/>
      <c r="AT148" s="89">
        <f t="shared" si="14"/>
        <v>1593</v>
      </c>
      <c r="AU148" s="49">
        <v>1593</v>
      </c>
      <c r="AV148" s="49"/>
      <c r="AW148" s="68">
        <f t="shared" si="15"/>
        <v>1593</v>
      </c>
      <c r="AX148" s="68">
        <f t="shared" si="16"/>
        <v>0</v>
      </c>
      <c r="AY148" s="68">
        <f t="shared" si="17"/>
        <v>0</v>
      </c>
      <c r="AZ148" s="68">
        <f t="shared" si="18"/>
        <v>0</v>
      </c>
    </row>
    <row r="149" spans="1:52" ht="13.5" customHeight="1">
      <c r="A149" s="295" t="s">
        <v>299</v>
      </c>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7"/>
    </row>
    <row r="150" spans="1:52" ht="18.75" customHeight="1">
      <c r="A150" s="288" t="s">
        <v>226</v>
      </c>
      <c r="B150" s="289"/>
      <c r="C150" s="289"/>
      <c r="D150" s="289"/>
      <c r="E150" s="289"/>
      <c r="F150" s="290"/>
      <c r="G150" s="291" t="s">
        <v>52</v>
      </c>
      <c r="H150" s="292"/>
      <c r="I150" s="292"/>
      <c r="J150" s="292"/>
      <c r="K150" s="292"/>
      <c r="L150" s="292"/>
      <c r="M150" s="292"/>
      <c r="N150" s="292"/>
      <c r="O150" s="292"/>
      <c r="P150" s="292"/>
      <c r="Q150" s="292"/>
      <c r="R150" s="292"/>
      <c r="S150" s="292"/>
      <c r="T150" s="292"/>
      <c r="U150" s="292"/>
      <c r="V150" s="292"/>
      <c r="W150" s="292"/>
      <c r="X150" s="292"/>
      <c r="Y150" s="293"/>
      <c r="Z150" s="305"/>
      <c r="AA150" s="306"/>
      <c r="AB150" s="306"/>
      <c r="AC150" s="306"/>
      <c r="AD150" s="307"/>
      <c r="AE150" s="305"/>
      <c r="AF150" s="306"/>
      <c r="AG150" s="306"/>
      <c r="AH150" s="306"/>
      <c r="AI150" s="306"/>
      <c r="AJ150" s="306"/>
      <c r="AK150" s="306"/>
      <c r="AL150" s="306"/>
      <c r="AM150" s="306"/>
      <c r="AN150" s="307"/>
      <c r="AO150" s="319"/>
      <c r="AP150" s="319"/>
      <c r="AQ150" s="319"/>
      <c r="AR150" s="319"/>
      <c r="AS150" s="33"/>
      <c r="AT150" s="89">
        <f t="shared" si="14"/>
        <v>0</v>
      </c>
      <c r="AU150" s="49"/>
      <c r="AV150" s="49"/>
      <c r="AW150" s="68">
        <f t="shared" si="15"/>
        <v>0</v>
      </c>
      <c r="AX150" s="68">
        <f t="shared" si="16"/>
        <v>0</v>
      </c>
      <c r="AY150" s="68">
        <f t="shared" si="17"/>
        <v>0</v>
      </c>
      <c r="AZ150" s="68">
        <f t="shared" si="18"/>
        <v>0</v>
      </c>
    </row>
    <row r="151" spans="1:52" ht="30.75" customHeight="1">
      <c r="A151" s="299" t="s">
        <v>227</v>
      </c>
      <c r="B151" s="300"/>
      <c r="C151" s="300"/>
      <c r="D151" s="300"/>
      <c r="E151" s="300"/>
      <c r="F151" s="301"/>
      <c r="G151" s="302" t="s">
        <v>120</v>
      </c>
      <c r="H151" s="303"/>
      <c r="I151" s="303"/>
      <c r="J151" s="303"/>
      <c r="K151" s="303"/>
      <c r="L151" s="303"/>
      <c r="M151" s="303"/>
      <c r="N151" s="303"/>
      <c r="O151" s="303"/>
      <c r="P151" s="303"/>
      <c r="Q151" s="303"/>
      <c r="R151" s="303"/>
      <c r="S151" s="303"/>
      <c r="T151" s="303"/>
      <c r="U151" s="303"/>
      <c r="V151" s="303"/>
      <c r="W151" s="303"/>
      <c r="X151" s="303"/>
      <c r="Y151" s="304"/>
      <c r="Z151" s="305" t="s">
        <v>53</v>
      </c>
      <c r="AA151" s="306"/>
      <c r="AB151" s="306"/>
      <c r="AC151" s="306"/>
      <c r="AD151" s="307"/>
      <c r="AE151" s="305" t="s">
        <v>340</v>
      </c>
      <c r="AF151" s="306"/>
      <c r="AG151" s="306"/>
      <c r="AH151" s="306"/>
      <c r="AI151" s="306"/>
      <c r="AJ151" s="306"/>
      <c r="AK151" s="306"/>
      <c r="AL151" s="306"/>
      <c r="AM151" s="306"/>
      <c r="AN151" s="307"/>
      <c r="AO151" s="318">
        <v>2.4300000000000002</v>
      </c>
      <c r="AP151" s="318"/>
      <c r="AQ151" s="318"/>
      <c r="AR151" s="318"/>
      <c r="AS151" s="32"/>
      <c r="AT151" s="105">
        <f>AO151</f>
        <v>2.4300000000000002</v>
      </c>
      <c r="AU151" s="58">
        <v>2.4300000000000002</v>
      </c>
      <c r="AV151" s="58"/>
      <c r="AW151" s="106">
        <f>AU151</f>
        <v>2.4300000000000002</v>
      </c>
      <c r="AX151" s="106">
        <v>0</v>
      </c>
      <c r="AY151" s="106">
        <f t="shared" si="17"/>
        <v>0</v>
      </c>
      <c r="AZ151" s="106">
        <f t="shared" si="18"/>
        <v>0</v>
      </c>
    </row>
    <row r="152" spans="1:52" ht="21.75" customHeight="1">
      <c r="A152" s="295" t="s">
        <v>299</v>
      </c>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7"/>
    </row>
    <row r="153" spans="1:52" ht="57" customHeight="1">
      <c r="A153" s="288" t="s">
        <v>228</v>
      </c>
      <c r="B153" s="289"/>
      <c r="C153" s="289"/>
      <c r="D153" s="289"/>
      <c r="E153" s="289"/>
      <c r="F153" s="290"/>
      <c r="G153" s="328" t="s">
        <v>341</v>
      </c>
      <c r="H153" s="329"/>
      <c r="I153" s="329"/>
      <c r="J153" s="329"/>
      <c r="K153" s="329"/>
      <c r="L153" s="329"/>
      <c r="M153" s="329"/>
      <c r="N153" s="329"/>
      <c r="O153" s="329"/>
      <c r="P153" s="329"/>
      <c r="Q153" s="329"/>
      <c r="R153" s="329"/>
      <c r="S153" s="329"/>
      <c r="T153" s="329"/>
      <c r="U153" s="329"/>
      <c r="V153" s="329"/>
      <c r="W153" s="329"/>
      <c r="X153" s="329"/>
      <c r="Y153" s="329"/>
      <c r="Z153" s="204"/>
      <c r="AA153" s="204"/>
      <c r="AB153" s="204"/>
      <c r="AC153" s="204"/>
      <c r="AD153" s="204"/>
      <c r="AE153" s="206"/>
      <c r="AF153" s="206"/>
      <c r="AG153" s="206"/>
      <c r="AH153" s="206"/>
      <c r="AI153" s="206"/>
      <c r="AJ153" s="206"/>
      <c r="AK153" s="206"/>
      <c r="AL153" s="206"/>
      <c r="AM153" s="206"/>
      <c r="AN153" s="218"/>
      <c r="AO153" s="318"/>
      <c r="AP153" s="318"/>
      <c r="AQ153" s="318"/>
      <c r="AR153" s="318"/>
      <c r="AS153" s="30"/>
      <c r="AT153" s="70"/>
      <c r="AU153" s="58"/>
      <c r="AV153" s="58"/>
      <c r="AW153" s="55"/>
      <c r="AX153" s="55"/>
      <c r="AY153" s="55"/>
      <c r="AZ153" s="55"/>
    </row>
    <row r="154" spans="1:52" ht="16.5" customHeight="1">
      <c r="A154" s="288" t="s">
        <v>229</v>
      </c>
      <c r="B154" s="289"/>
      <c r="C154" s="289"/>
      <c r="D154" s="289"/>
      <c r="E154" s="289"/>
      <c r="F154" s="290"/>
      <c r="G154" s="291" t="s">
        <v>47</v>
      </c>
      <c r="H154" s="292"/>
      <c r="I154" s="292"/>
      <c r="J154" s="292"/>
      <c r="K154" s="292"/>
      <c r="L154" s="292"/>
      <c r="M154" s="292"/>
      <c r="N154" s="292"/>
      <c r="O154" s="292"/>
      <c r="P154" s="292"/>
      <c r="Q154" s="292"/>
      <c r="R154" s="292"/>
      <c r="S154" s="292"/>
      <c r="T154" s="292"/>
      <c r="U154" s="292"/>
      <c r="V154" s="292"/>
      <c r="W154" s="292"/>
      <c r="X154" s="292"/>
      <c r="Y154" s="293"/>
      <c r="Z154" s="229"/>
      <c r="AA154" s="230"/>
      <c r="AB154" s="230"/>
      <c r="AC154" s="230"/>
      <c r="AD154" s="231"/>
      <c r="AE154" s="229"/>
      <c r="AF154" s="230"/>
      <c r="AG154" s="230"/>
      <c r="AH154" s="230"/>
      <c r="AI154" s="230"/>
      <c r="AJ154" s="230"/>
      <c r="AK154" s="230"/>
      <c r="AL154" s="230"/>
      <c r="AM154" s="230"/>
      <c r="AN154" s="231"/>
      <c r="AO154" s="333"/>
      <c r="AP154" s="333"/>
      <c r="AQ154" s="333"/>
      <c r="AR154" s="333"/>
      <c r="AS154" s="33"/>
      <c r="AT154" s="89">
        <f t="shared" ref="AT154:AT226" si="19">AO154+AS154</f>
        <v>0</v>
      </c>
      <c r="AU154" s="67"/>
      <c r="AV154" s="67"/>
      <c r="AW154" s="68">
        <f t="shared" ref="AW154:AW225" si="20">AU154+AV154</f>
        <v>0</v>
      </c>
      <c r="AX154" s="68">
        <f t="shared" ref="AX154:AX224" si="21">AO154-AU154</f>
        <v>0</v>
      </c>
      <c r="AY154" s="68">
        <f t="shared" ref="AY154:AY225" si="22">AS154-AV154</f>
        <v>0</v>
      </c>
      <c r="AZ154" s="68">
        <f t="shared" ref="AZ154:AZ224" si="23">AT154-AW154</f>
        <v>0</v>
      </c>
    </row>
    <row r="155" spans="1:52" ht="32.25" customHeight="1">
      <c r="A155" s="299" t="s">
        <v>230</v>
      </c>
      <c r="B155" s="300"/>
      <c r="C155" s="300"/>
      <c r="D155" s="300"/>
      <c r="E155" s="300"/>
      <c r="F155" s="301"/>
      <c r="G155" s="302" t="s">
        <v>121</v>
      </c>
      <c r="H155" s="303"/>
      <c r="I155" s="303"/>
      <c r="J155" s="303"/>
      <c r="K155" s="303"/>
      <c r="L155" s="303"/>
      <c r="M155" s="303"/>
      <c r="N155" s="303"/>
      <c r="O155" s="303"/>
      <c r="P155" s="303"/>
      <c r="Q155" s="303"/>
      <c r="R155" s="303"/>
      <c r="S155" s="303"/>
      <c r="T155" s="303"/>
      <c r="U155" s="303"/>
      <c r="V155" s="303"/>
      <c r="W155" s="303"/>
      <c r="X155" s="303"/>
      <c r="Y155" s="304"/>
      <c r="Z155" s="305" t="s">
        <v>73</v>
      </c>
      <c r="AA155" s="306"/>
      <c r="AB155" s="306"/>
      <c r="AC155" s="306"/>
      <c r="AD155" s="307"/>
      <c r="AE155" s="323" t="s">
        <v>342</v>
      </c>
      <c r="AF155" s="324"/>
      <c r="AG155" s="324"/>
      <c r="AH155" s="324"/>
      <c r="AI155" s="324"/>
      <c r="AJ155" s="324"/>
      <c r="AK155" s="324"/>
      <c r="AL155" s="324"/>
      <c r="AM155" s="324"/>
      <c r="AN155" s="325"/>
      <c r="AO155" s="249">
        <v>199</v>
      </c>
      <c r="AP155" s="249"/>
      <c r="AQ155" s="249"/>
      <c r="AR155" s="249"/>
      <c r="AS155" s="34"/>
      <c r="AT155" s="89">
        <f t="shared" si="19"/>
        <v>199</v>
      </c>
      <c r="AU155" s="49">
        <v>198.34100000000001</v>
      </c>
      <c r="AV155" s="49"/>
      <c r="AW155" s="68">
        <f t="shared" si="20"/>
        <v>198.34100000000001</v>
      </c>
      <c r="AX155" s="68">
        <f>AU155-AO155</f>
        <v>-0.65899999999999181</v>
      </c>
      <c r="AY155" s="68">
        <f t="shared" si="22"/>
        <v>0</v>
      </c>
      <c r="AZ155" s="68">
        <f>AW155-AT155</f>
        <v>-0.65899999999999181</v>
      </c>
    </row>
    <row r="156" spans="1:52" ht="35.25" customHeight="1">
      <c r="A156" s="299" t="s">
        <v>231</v>
      </c>
      <c r="B156" s="300"/>
      <c r="C156" s="300"/>
      <c r="D156" s="300"/>
      <c r="E156" s="300"/>
      <c r="F156" s="301"/>
      <c r="G156" s="302" t="s">
        <v>122</v>
      </c>
      <c r="H156" s="303"/>
      <c r="I156" s="303"/>
      <c r="J156" s="303"/>
      <c r="K156" s="303"/>
      <c r="L156" s="303"/>
      <c r="M156" s="303"/>
      <c r="N156" s="303"/>
      <c r="O156" s="303"/>
      <c r="P156" s="303"/>
      <c r="Q156" s="303"/>
      <c r="R156" s="303"/>
      <c r="S156" s="303"/>
      <c r="T156" s="303"/>
      <c r="U156" s="303"/>
      <c r="V156" s="303"/>
      <c r="W156" s="303"/>
      <c r="X156" s="303"/>
      <c r="Y156" s="304"/>
      <c r="Z156" s="305" t="s">
        <v>73</v>
      </c>
      <c r="AA156" s="306"/>
      <c r="AB156" s="306"/>
      <c r="AC156" s="306"/>
      <c r="AD156" s="307"/>
      <c r="AE156" s="305" t="s">
        <v>339</v>
      </c>
      <c r="AF156" s="306"/>
      <c r="AG156" s="306"/>
      <c r="AH156" s="306"/>
      <c r="AI156" s="306"/>
      <c r="AJ156" s="306"/>
      <c r="AK156" s="306"/>
      <c r="AL156" s="306"/>
      <c r="AM156" s="306"/>
      <c r="AN156" s="307"/>
      <c r="AO156" s="249">
        <v>50</v>
      </c>
      <c r="AP156" s="249"/>
      <c r="AQ156" s="249"/>
      <c r="AR156" s="249"/>
      <c r="AS156" s="31"/>
      <c r="AT156" s="89">
        <f t="shared" si="19"/>
        <v>50</v>
      </c>
      <c r="AU156" s="49">
        <v>50</v>
      </c>
      <c r="AV156" s="49"/>
      <c r="AW156" s="68">
        <f t="shared" si="20"/>
        <v>50</v>
      </c>
      <c r="AX156" s="68">
        <f t="shared" si="21"/>
        <v>0</v>
      </c>
      <c r="AY156" s="68">
        <f t="shared" si="22"/>
        <v>0</v>
      </c>
      <c r="AZ156" s="68">
        <f t="shared" si="23"/>
        <v>0</v>
      </c>
    </row>
    <row r="157" spans="1:52" ht="23.25" customHeight="1">
      <c r="A157" s="295" t="s">
        <v>304</v>
      </c>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7"/>
    </row>
    <row r="158" spans="1:52" ht="18.75" customHeight="1">
      <c r="A158" s="288" t="s">
        <v>232</v>
      </c>
      <c r="B158" s="289"/>
      <c r="C158" s="289"/>
      <c r="D158" s="289"/>
      <c r="E158" s="289"/>
      <c r="F158" s="290"/>
      <c r="G158" s="291" t="s">
        <v>48</v>
      </c>
      <c r="H158" s="292"/>
      <c r="I158" s="292"/>
      <c r="J158" s="292"/>
      <c r="K158" s="292"/>
      <c r="L158" s="292"/>
      <c r="M158" s="292"/>
      <c r="N158" s="292"/>
      <c r="O158" s="292"/>
      <c r="P158" s="292"/>
      <c r="Q158" s="292"/>
      <c r="R158" s="292"/>
      <c r="S158" s="292"/>
      <c r="T158" s="292"/>
      <c r="U158" s="292"/>
      <c r="V158" s="292"/>
      <c r="W158" s="292"/>
      <c r="X158" s="292"/>
      <c r="Y158" s="293"/>
      <c r="Z158" s="291" t="s">
        <v>51</v>
      </c>
      <c r="AA158" s="292"/>
      <c r="AB158" s="292"/>
      <c r="AC158" s="292"/>
      <c r="AD158" s="293"/>
      <c r="AE158" s="291" t="s">
        <v>51</v>
      </c>
      <c r="AF158" s="292"/>
      <c r="AG158" s="292"/>
      <c r="AH158" s="292"/>
      <c r="AI158" s="292"/>
      <c r="AJ158" s="292"/>
      <c r="AK158" s="292"/>
      <c r="AL158" s="292"/>
      <c r="AM158" s="292"/>
      <c r="AN158" s="293"/>
      <c r="AO158" s="298"/>
      <c r="AP158" s="298"/>
      <c r="AQ158" s="298"/>
      <c r="AR158" s="298"/>
      <c r="AS158" s="33"/>
      <c r="AT158" s="89">
        <f t="shared" si="19"/>
        <v>0</v>
      </c>
      <c r="AU158" s="90"/>
      <c r="AV158" s="90"/>
      <c r="AW158" s="68">
        <f t="shared" si="20"/>
        <v>0</v>
      </c>
      <c r="AX158" s="68">
        <f t="shared" si="21"/>
        <v>0</v>
      </c>
      <c r="AY158" s="68">
        <f t="shared" si="22"/>
        <v>0</v>
      </c>
      <c r="AZ158" s="68">
        <f t="shared" si="23"/>
        <v>0</v>
      </c>
    </row>
    <row r="159" spans="1:52" ht="25.5" customHeight="1">
      <c r="A159" s="299" t="s">
        <v>233</v>
      </c>
      <c r="B159" s="300"/>
      <c r="C159" s="300"/>
      <c r="D159" s="300"/>
      <c r="E159" s="300"/>
      <c r="F159" s="301"/>
      <c r="G159" s="302" t="s">
        <v>123</v>
      </c>
      <c r="H159" s="303"/>
      <c r="I159" s="303"/>
      <c r="J159" s="303"/>
      <c r="K159" s="303"/>
      <c r="L159" s="303"/>
      <c r="M159" s="303"/>
      <c r="N159" s="303"/>
      <c r="O159" s="303"/>
      <c r="P159" s="303"/>
      <c r="Q159" s="303"/>
      <c r="R159" s="303"/>
      <c r="S159" s="303"/>
      <c r="T159" s="303"/>
      <c r="U159" s="303"/>
      <c r="V159" s="303"/>
      <c r="W159" s="303"/>
      <c r="X159" s="303"/>
      <c r="Y159" s="304"/>
      <c r="Z159" s="305" t="s">
        <v>49</v>
      </c>
      <c r="AA159" s="306"/>
      <c r="AB159" s="306"/>
      <c r="AC159" s="306"/>
      <c r="AD159" s="307"/>
      <c r="AE159" s="305" t="s">
        <v>89</v>
      </c>
      <c r="AF159" s="306"/>
      <c r="AG159" s="306"/>
      <c r="AH159" s="306"/>
      <c r="AI159" s="306"/>
      <c r="AJ159" s="306"/>
      <c r="AK159" s="306"/>
      <c r="AL159" s="306"/>
      <c r="AM159" s="306"/>
      <c r="AN159" s="307"/>
      <c r="AO159" s="337">
        <v>87</v>
      </c>
      <c r="AP159" s="337"/>
      <c r="AQ159" s="337"/>
      <c r="AR159" s="337"/>
      <c r="AS159" s="35"/>
      <c r="AT159" s="99">
        <f t="shared" si="19"/>
        <v>87</v>
      </c>
      <c r="AU159" s="100">
        <f>AU155/AU163</f>
        <v>87.374889867841418</v>
      </c>
      <c r="AV159" s="90"/>
      <c r="AW159" s="101">
        <f t="shared" si="20"/>
        <v>87.374889867841418</v>
      </c>
      <c r="AX159" s="68">
        <f t="shared" si="21"/>
        <v>-0.37488986784141787</v>
      </c>
      <c r="AY159" s="68">
        <f t="shared" si="22"/>
        <v>0</v>
      </c>
      <c r="AZ159" s="68">
        <f t="shared" si="23"/>
        <v>-0.37488986784141787</v>
      </c>
    </row>
    <row r="160" spans="1:52" ht="34.5" customHeight="1">
      <c r="A160" s="299" t="s">
        <v>234</v>
      </c>
      <c r="B160" s="300"/>
      <c r="C160" s="300"/>
      <c r="D160" s="300"/>
      <c r="E160" s="300"/>
      <c r="F160" s="301"/>
      <c r="G160" s="302" t="s">
        <v>124</v>
      </c>
      <c r="H160" s="303"/>
      <c r="I160" s="303"/>
      <c r="J160" s="303"/>
      <c r="K160" s="303"/>
      <c r="L160" s="303"/>
      <c r="M160" s="303"/>
      <c r="N160" s="303"/>
      <c r="O160" s="303"/>
      <c r="P160" s="303"/>
      <c r="Q160" s="303"/>
      <c r="R160" s="303"/>
      <c r="S160" s="303"/>
      <c r="T160" s="303"/>
      <c r="U160" s="303"/>
      <c r="V160" s="303"/>
      <c r="W160" s="303"/>
      <c r="X160" s="303"/>
      <c r="Y160" s="304"/>
      <c r="Z160" s="305" t="s">
        <v>49</v>
      </c>
      <c r="AA160" s="306"/>
      <c r="AB160" s="306"/>
      <c r="AC160" s="306"/>
      <c r="AD160" s="307"/>
      <c r="AE160" s="305" t="s">
        <v>89</v>
      </c>
      <c r="AF160" s="306"/>
      <c r="AG160" s="306"/>
      <c r="AH160" s="306"/>
      <c r="AI160" s="306"/>
      <c r="AJ160" s="306"/>
      <c r="AK160" s="306"/>
      <c r="AL160" s="306"/>
      <c r="AM160" s="306"/>
      <c r="AN160" s="307"/>
      <c r="AO160" s="337">
        <f>AO156/AO164</f>
        <v>2</v>
      </c>
      <c r="AP160" s="337"/>
      <c r="AQ160" s="337"/>
      <c r="AR160" s="337"/>
      <c r="AS160" s="35"/>
      <c r="AT160" s="89">
        <f t="shared" si="19"/>
        <v>2</v>
      </c>
      <c r="AU160" s="90">
        <f>AU156/AU164</f>
        <v>2</v>
      </c>
      <c r="AV160" s="90"/>
      <c r="AW160" s="68">
        <f t="shared" si="20"/>
        <v>2</v>
      </c>
      <c r="AX160" s="68">
        <f t="shared" si="21"/>
        <v>0</v>
      </c>
      <c r="AY160" s="68">
        <f t="shared" si="22"/>
        <v>0</v>
      </c>
      <c r="AZ160" s="68">
        <f t="shared" si="23"/>
        <v>0</v>
      </c>
    </row>
    <row r="161" spans="1:52" ht="18" customHeight="1">
      <c r="A161" s="295" t="s">
        <v>299</v>
      </c>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7"/>
    </row>
    <row r="162" spans="1:52" ht="18" customHeight="1">
      <c r="A162" s="288" t="s">
        <v>235</v>
      </c>
      <c r="B162" s="289"/>
      <c r="C162" s="289"/>
      <c r="D162" s="289"/>
      <c r="E162" s="289"/>
      <c r="F162" s="290"/>
      <c r="G162" s="291" t="s">
        <v>50</v>
      </c>
      <c r="H162" s="292"/>
      <c r="I162" s="292"/>
      <c r="J162" s="292"/>
      <c r="K162" s="292"/>
      <c r="L162" s="292"/>
      <c r="M162" s="292"/>
      <c r="N162" s="292"/>
      <c r="O162" s="292"/>
      <c r="P162" s="292"/>
      <c r="Q162" s="292"/>
      <c r="R162" s="292"/>
      <c r="S162" s="292"/>
      <c r="T162" s="292"/>
      <c r="U162" s="292"/>
      <c r="V162" s="292"/>
      <c r="W162" s="292"/>
      <c r="X162" s="292"/>
      <c r="Y162" s="293"/>
      <c r="Z162" s="291" t="s">
        <v>51</v>
      </c>
      <c r="AA162" s="292"/>
      <c r="AB162" s="292"/>
      <c r="AC162" s="292"/>
      <c r="AD162" s="293"/>
      <c r="AE162" s="291" t="s">
        <v>51</v>
      </c>
      <c r="AF162" s="292"/>
      <c r="AG162" s="292"/>
      <c r="AH162" s="292"/>
      <c r="AI162" s="292"/>
      <c r="AJ162" s="292"/>
      <c r="AK162" s="292"/>
      <c r="AL162" s="292"/>
      <c r="AM162" s="292"/>
      <c r="AN162" s="293"/>
      <c r="AO162" s="311"/>
      <c r="AP162" s="311"/>
      <c r="AQ162" s="311"/>
      <c r="AR162" s="311"/>
      <c r="AS162" s="33"/>
      <c r="AT162" s="70"/>
      <c r="AU162" s="49"/>
      <c r="AV162" s="49"/>
      <c r="AW162" s="55"/>
      <c r="AX162" s="55"/>
      <c r="AY162" s="55"/>
      <c r="AZ162" s="55"/>
    </row>
    <row r="163" spans="1:52" ht="36" customHeight="1">
      <c r="A163" s="299" t="s">
        <v>236</v>
      </c>
      <c r="B163" s="300"/>
      <c r="C163" s="300"/>
      <c r="D163" s="300"/>
      <c r="E163" s="300"/>
      <c r="F163" s="301"/>
      <c r="G163" s="302" t="s">
        <v>125</v>
      </c>
      <c r="H163" s="303"/>
      <c r="I163" s="303"/>
      <c r="J163" s="303"/>
      <c r="K163" s="303"/>
      <c r="L163" s="303"/>
      <c r="M163" s="303"/>
      <c r="N163" s="303"/>
      <c r="O163" s="303"/>
      <c r="P163" s="303"/>
      <c r="Q163" s="303"/>
      <c r="R163" s="303"/>
      <c r="S163" s="303"/>
      <c r="T163" s="303"/>
      <c r="U163" s="303"/>
      <c r="V163" s="303"/>
      <c r="W163" s="303"/>
      <c r="X163" s="303"/>
      <c r="Y163" s="304"/>
      <c r="Z163" s="305" t="s">
        <v>103</v>
      </c>
      <c r="AA163" s="306"/>
      <c r="AB163" s="306"/>
      <c r="AC163" s="306"/>
      <c r="AD163" s="307"/>
      <c r="AE163" s="305" t="s">
        <v>126</v>
      </c>
      <c r="AF163" s="306"/>
      <c r="AG163" s="306"/>
      <c r="AH163" s="306"/>
      <c r="AI163" s="306"/>
      <c r="AJ163" s="306"/>
      <c r="AK163" s="306"/>
      <c r="AL163" s="306"/>
      <c r="AM163" s="306"/>
      <c r="AN163" s="307"/>
      <c r="AO163" s="311">
        <v>2.2799999999999998</v>
      </c>
      <c r="AP163" s="311"/>
      <c r="AQ163" s="311"/>
      <c r="AR163" s="311"/>
      <c r="AS163" s="35"/>
      <c r="AT163" s="89">
        <f t="shared" si="19"/>
        <v>2.2799999999999998</v>
      </c>
      <c r="AU163" s="49">
        <v>2.27</v>
      </c>
      <c r="AV163" s="49"/>
      <c r="AW163" s="68">
        <f t="shared" si="20"/>
        <v>2.27</v>
      </c>
      <c r="AX163" s="68">
        <f>AU163-AO163</f>
        <v>-9.9999999999997868E-3</v>
      </c>
      <c r="AY163" s="68">
        <f t="shared" si="22"/>
        <v>0</v>
      </c>
      <c r="AZ163" s="68">
        <f>AW163-AT163</f>
        <v>-9.9999999999997868E-3</v>
      </c>
    </row>
    <row r="164" spans="1:52" ht="36" customHeight="1">
      <c r="A164" s="299" t="s">
        <v>237</v>
      </c>
      <c r="B164" s="300"/>
      <c r="C164" s="300"/>
      <c r="D164" s="300"/>
      <c r="E164" s="300"/>
      <c r="F164" s="301"/>
      <c r="G164" s="302" t="s">
        <v>127</v>
      </c>
      <c r="H164" s="303"/>
      <c r="I164" s="303"/>
      <c r="J164" s="303"/>
      <c r="K164" s="303"/>
      <c r="L164" s="303"/>
      <c r="M164" s="303"/>
      <c r="N164" s="303"/>
      <c r="O164" s="303"/>
      <c r="P164" s="303"/>
      <c r="Q164" s="303"/>
      <c r="R164" s="303"/>
      <c r="S164" s="303"/>
      <c r="T164" s="303"/>
      <c r="U164" s="303"/>
      <c r="V164" s="303"/>
      <c r="W164" s="303"/>
      <c r="X164" s="303"/>
      <c r="Y164" s="304"/>
      <c r="Z164" s="305" t="s">
        <v>103</v>
      </c>
      <c r="AA164" s="306"/>
      <c r="AB164" s="306"/>
      <c r="AC164" s="306"/>
      <c r="AD164" s="307"/>
      <c r="AE164" s="305" t="s">
        <v>128</v>
      </c>
      <c r="AF164" s="306"/>
      <c r="AG164" s="306"/>
      <c r="AH164" s="306"/>
      <c r="AI164" s="306"/>
      <c r="AJ164" s="306"/>
      <c r="AK164" s="306"/>
      <c r="AL164" s="306"/>
      <c r="AM164" s="306"/>
      <c r="AN164" s="307"/>
      <c r="AO164" s="311">
        <v>25</v>
      </c>
      <c r="AP164" s="311"/>
      <c r="AQ164" s="311"/>
      <c r="AR164" s="311"/>
      <c r="AS164" s="35"/>
      <c r="AT164" s="89">
        <f t="shared" si="19"/>
        <v>25</v>
      </c>
      <c r="AU164" s="49">
        <v>25</v>
      </c>
      <c r="AV164" s="49"/>
      <c r="AW164" s="68">
        <f t="shared" si="20"/>
        <v>25</v>
      </c>
      <c r="AX164" s="68">
        <f t="shared" si="21"/>
        <v>0</v>
      </c>
      <c r="AY164" s="68">
        <f t="shared" si="22"/>
        <v>0</v>
      </c>
      <c r="AZ164" s="68">
        <f t="shared" si="23"/>
        <v>0</v>
      </c>
    </row>
    <row r="165" spans="1:52" ht="21.75" customHeight="1">
      <c r="A165" s="295" t="s">
        <v>299</v>
      </c>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7"/>
    </row>
    <row r="166" spans="1:52" ht="18.75" customHeight="1">
      <c r="A166" s="288" t="s">
        <v>238</v>
      </c>
      <c r="B166" s="289"/>
      <c r="C166" s="289"/>
      <c r="D166" s="289"/>
      <c r="E166" s="289"/>
      <c r="F166" s="290"/>
      <c r="G166" s="291" t="s">
        <v>52</v>
      </c>
      <c r="H166" s="292"/>
      <c r="I166" s="292"/>
      <c r="J166" s="292"/>
      <c r="K166" s="292"/>
      <c r="L166" s="292"/>
      <c r="M166" s="292"/>
      <c r="N166" s="292"/>
      <c r="O166" s="292"/>
      <c r="P166" s="292"/>
      <c r="Q166" s="292"/>
      <c r="R166" s="292"/>
      <c r="S166" s="292"/>
      <c r="T166" s="292"/>
      <c r="U166" s="292"/>
      <c r="V166" s="292"/>
      <c r="W166" s="292"/>
      <c r="X166" s="292"/>
      <c r="Y166" s="293"/>
      <c r="Z166" s="305"/>
      <c r="AA166" s="306"/>
      <c r="AB166" s="306"/>
      <c r="AC166" s="306"/>
      <c r="AD166" s="307"/>
      <c r="AE166" s="305"/>
      <c r="AF166" s="306"/>
      <c r="AG166" s="306"/>
      <c r="AH166" s="306"/>
      <c r="AI166" s="306"/>
      <c r="AJ166" s="306"/>
      <c r="AK166" s="306"/>
      <c r="AL166" s="306"/>
      <c r="AM166" s="306"/>
      <c r="AN166" s="307"/>
      <c r="AO166" s="319"/>
      <c r="AP166" s="319"/>
      <c r="AQ166" s="319"/>
      <c r="AR166" s="319"/>
      <c r="AS166" s="33"/>
      <c r="AT166" s="70"/>
      <c r="AU166" s="64"/>
      <c r="AV166" s="64"/>
      <c r="AW166" s="55"/>
      <c r="AX166" s="55"/>
      <c r="AY166" s="55"/>
      <c r="AZ166" s="55"/>
    </row>
    <row r="167" spans="1:52" ht="42.75" customHeight="1">
      <c r="A167" s="299" t="s">
        <v>239</v>
      </c>
      <c r="B167" s="300"/>
      <c r="C167" s="300"/>
      <c r="D167" s="300"/>
      <c r="E167" s="300"/>
      <c r="F167" s="301"/>
      <c r="G167" s="302" t="s">
        <v>58</v>
      </c>
      <c r="H167" s="303"/>
      <c r="I167" s="303"/>
      <c r="J167" s="303"/>
      <c r="K167" s="303"/>
      <c r="L167" s="303"/>
      <c r="M167" s="303"/>
      <c r="N167" s="303"/>
      <c r="O167" s="303"/>
      <c r="P167" s="303"/>
      <c r="Q167" s="303"/>
      <c r="R167" s="303"/>
      <c r="S167" s="303"/>
      <c r="T167" s="303"/>
      <c r="U167" s="303"/>
      <c r="V167" s="303"/>
      <c r="W167" s="303"/>
      <c r="X167" s="303"/>
      <c r="Y167" s="304"/>
      <c r="Z167" s="305" t="s">
        <v>53</v>
      </c>
      <c r="AA167" s="306"/>
      <c r="AB167" s="306"/>
      <c r="AC167" s="306"/>
      <c r="AD167" s="307"/>
      <c r="AE167" s="323" t="s">
        <v>343</v>
      </c>
      <c r="AF167" s="324"/>
      <c r="AG167" s="324"/>
      <c r="AH167" s="324"/>
      <c r="AI167" s="324"/>
      <c r="AJ167" s="324"/>
      <c r="AK167" s="324"/>
      <c r="AL167" s="324"/>
      <c r="AM167" s="324"/>
      <c r="AN167" s="325"/>
      <c r="AO167" s="318">
        <v>1</v>
      </c>
      <c r="AP167" s="318"/>
      <c r="AQ167" s="318"/>
      <c r="AR167" s="318"/>
      <c r="AS167" s="116" t="s">
        <v>53</v>
      </c>
      <c r="AT167" s="105">
        <v>1</v>
      </c>
      <c r="AU167" s="58">
        <v>0.99</v>
      </c>
      <c r="AV167" s="58"/>
      <c r="AW167" s="106">
        <f t="shared" si="20"/>
        <v>0.99</v>
      </c>
      <c r="AX167" s="106">
        <f>AU167-AO167</f>
        <v>-1.0000000000000009E-2</v>
      </c>
      <c r="AY167" s="106"/>
      <c r="AZ167" s="106">
        <f>AX167</f>
        <v>-1.0000000000000009E-2</v>
      </c>
    </row>
    <row r="168" spans="1:52" ht="15" customHeight="1">
      <c r="A168" s="295" t="s">
        <v>299</v>
      </c>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7"/>
    </row>
    <row r="169" spans="1:52" ht="50.25" customHeight="1">
      <c r="A169" s="288" t="s">
        <v>240</v>
      </c>
      <c r="B169" s="289"/>
      <c r="C169" s="289"/>
      <c r="D169" s="289"/>
      <c r="E169" s="289"/>
      <c r="F169" s="290"/>
      <c r="G169" s="328" t="s">
        <v>129</v>
      </c>
      <c r="H169" s="329"/>
      <c r="I169" s="329"/>
      <c r="J169" s="329"/>
      <c r="K169" s="329"/>
      <c r="L169" s="329"/>
      <c r="M169" s="329"/>
      <c r="N169" s="329"/>
      <c r="O169" s="329"/>
      <c r="P169" s="329"/>
      <c r="Q169" s="329"/>
      <c r="R169" s="329"/>
      <c r="S169" s="329"/>
      <c r="T169" s="329"/>
      <c r="U169" s="329"/>
      <c r="V169" s="329"/>
      <c r="W169" s="329"/>
      <c r="X169" s="329"/>
      <c r="Y169" s="329"/>
      <c r="Z169" s="204"/>
      <c r="AA169" s="204"/>
      <c r="AB169" s="204"/>
      <c r="AC169" s="204"/>
      <c r="AD169" s="204"/>
      <c r="AE169" s="206"/>
      <c r="AF169" s="206"/>
      <c r="AG169" s="206"/>
      <c r="AH169" s="206"/>
      <c r="AI169" s="206"/>
      <c r="AJ169" s="206"/>
      <c r="AK169" s="206"/>
      <c r="AL169" s="206"/>
      <c r="AM169" s="206"/>
      <c r="AN169" s="218"/>
      <c r="AO169" s="318"/>
      <c r="AP169" s="318"/>
      <c r="AQ169" s="318"/>
      <c r="AR169" s="318"/>
      <c r="AS169" s="30"/>
      <c r="AT169" s="70"/>
      <c r="AU169" s="58"/>
      <c r="AV169" s="58"/>
      <c r="AW169" s="55"/>
      <c r="AX169" s="55"/>
      <c r="AY169" s="55"/>
      <c r="AZ169" s="55"/>
    </row>
    <row r="170" spans="1:52" ht="16.5" customHeight="1">
      <c r="A170" s="288" t="s">
        <v>241</v>
      </c>
      <c r="B170" s="289"/>
      <c r="C170" s="289"/>
      <c r="D170" s="289"/>
      <c r="E170" s="289"/>
      <c r="F170" s="290"/>
      <c r="G170" s="291" t="s">
        <v>47</v>
      </c>
      <c r="H170" s="292"/>
      <c r="I170" s="292"/>
      <c r="J170" s="292"/>
      <c r="K170" s="292"/>
      <c r="L170" s="292"/>
      <c r="M170" s="292"/>
      <c r="N170" s="292"/>
      <c r="O170" s="292"/>
      <c r="P170" s="292"/>
      <c r="Q170" s="292"/>
      <c r="R170" s="292"/>
      <c r="S170" s="292"/>
      <c r="T170" s="292"/>
      <c r="U170" s="292"/>
      <c r="V170" s="292"/>
      <c r="W170" s="292"/>
      <c r="X170" s="292"/>
      <c r="Y170" s="293"/>
      <c r="Z170" s="229"/>
      <c r="AA170" s="230"/>
      <c r="AB170" s="230"/>
      <c r="AC170" s="230"/>
      <c r="AD170" s="231"/>
      <c r="AE170" s="229"/>
      <c r="AF170" s="230"/>
      <c r="AG170" s="230"/>
      <c r="AH170" s="230"/>
      <c r="AI170" s="230"/>
      <c r="AJ170" s="230"/>
      <c r="AK170" s="230"/>
      <c r="AL170" s="230"/>
      <c r="AM170" s="230"/>
      <c r="AN170" s="231"/>
      <c r="AO170" s="294">
        <f>AO171+AO172+AO173</f>
        <v>11571.35</v>
      </c>
      <c r="AP170" s="294"/>
      <c r="AQ170" s="294"/>
      <c r="AR170" s="294"/>
      <c r="AS170" s="33"/>
      <c r="AT170" s="89">
        <f t="shared" si="19"/>
        <v>11571.35</v>
      </c>
      <c r="AU170" s="68">
        <f>AU171+AU172+AU173</f>
        <v>11448.37</v>
      </c>
      <c r="AV170" s="68"/>
      <c r="AW170" s="68">
        <f t="shared" si="20"/>
        <v>11448.37</v>
      </c>
      <c r="AX170" s="68">
        <f>AO170-AU170</f>
        <v>122.97999999999956</v>
      </c>
      <c r="AY170" s="68">
        <f t="shared" si="22"/>
        <v>0</v>
      </c>
      <c r="AZ170" s="68">
        <f t="shared" si="23"/>
        <v>122.97999999999956</v>
      </c>
    </row>
    <row r="171" spans="1:52" ht="39" customHeight="1">
      <c r="A171" s="299" t="s">
        <v>242</v>
      </c>
      <c r="B171" s="300"/>
      <c r="C171" s="300"/>
      <c r="D171" s="300"/>
      <c r="E171" s="300"/>
      <c r="F171" s="301"/>
      <c r="G171" s="302" t="s">
        <v>130</v>
      </c>
      <c r="H171" s="303"/>
      <c r="I171" s="303"/>
      <c r="J171" s="303"/>
      <c r="K171" s="303"/>
      <c r="L171" s="303"/>
      <c r="M171" s="303"/>
      <c r="N171" s="303"/>
      <c r="O171" s="303"/>
      <c r="P171" s="303"/>
      <c r="Q171" s="303"/>
      <c r="R171" s="303"/>
      <c r="S171" s="303"/>
      <c r="T171" s="303"/>
      <c r="U171" s="303"/>
      <c r="V171" s="303"/>
      <c r="W171" s="303"/>
      <c r="X171" s="303"/>
      <c r="Y171" s="304"/>
      <c r="Z171" s="305" t="s">
        <v>73</v>
      </c>
      <c r="AA171" s="306"/>
      <c r="AB171" s="306"/>
      <c r="AC171" s="306"/>
      <c r="AD171" s="307"/>
      <c r="AE171" s="305" t="s">
        <v>344</v>
      </c>
      <c r="AF171" s="306"/>
      <c r="AG171" s="306"/>
      <c r="AH171" s="306"/>
      <c r="AI171" s="306"/>
      <c r="AJ171" s="306"/>
      <c r="AK171" s="306"/>
      <c r="AL171" s="306"/>
      <c r="AM171" s="306"/>
      <c r="AN171" s="307"/>
      <c r="AO171" s="247">
        <v>790</v>
      </c>
      <c r="AP171" s="247"/>
      <c r="AQ171" s="247"/>
      <c r="AR171" s="247"/>
      <c r="AS171" s="34"/>
      <c r="AT171" s="70">
        <f t="shared" si="19"/>
        <v>790</v>
      </c>
      <c r="AU171" s="69">
        <v>712.33</v>
      </c>
      <c r="AV171" s="69"/>
      <c r="AW171" s="68">
        <f t="shared" si="20"/>
        <v>712.33</v>
      </c>
      <c r="AX171" s="68">
        <f>AU171-AO171</f>
        <v>-77.669999999999959</v>
      </c>
      <c r="AY171" s="68">
        <f t="shared" si="22"/>
        <v>0</v>
      </c>
      <c r="AZ171" s="68">
        <f t="shared" si="23"/>
        <v>77.669999999999959</v>
      </c>
    </row>
    <row r="172" spans="1:52" ht="35.25" customHeight="1">
      <c r="A172" s="299" t="s">
        <v>243</v>
      </c>
      <c r="B172" s="300"/>
      <c r="C172" s="300"/>
      <c r="D172" s="300"/>
      <c r="E172" s="300"/>
      <c r="F172" s="301"/>
      <c r="G172" s="302" t="s">
        <v>131</v>
      </c>
      <c r="H172" s="303"/>
      <c r="I172" s="303"/>
      <c r="J172" s="303"/>
      <c r="K172" s="303"/>
      <c r="L172" s="303"/>
      <c r="M172" s="303"/>
      <c r="N172" s="303"/>
      <c r="O172" s="303"/>
      <c r="P172" s="303"/>
      <c r="Q172" s="303"/>
      <c r="R172" s="303"/>
      <c r="S172" s="303"/>
      <c r="T172" s="303"/>
      <c r="U172" s="303"/>
      <c r="V172" s="303"/>
      <c r="W172" s="303"/>
      <c r="X172" s="303"/>
      <c r="Y172" s="304"/>
      <c r="Z172" s="305" t="s">
        <v>73</v>
      </c>
      <c r="AA172" s="306"/>
      <c r="AB172" s="306"/>
      <c r="AC172" s="306"/>
      <c r="AD172" s="307"/>
      <c r="AE172" s="305" t="s">
        <v>339</v>
      </c>
      <c r="AF172" s="306"/>
      <c r="AG172" s="306"/>
      <c r="AH172" s="306"/>
      <c r="AI172" s="306"/>
      <c r="AJ172" s="306"/>
      <c r="AK172" s="306"/>
      <c r="AL172" s="306"/>
      <c r="AM172" s="306"/>
      <c r="AN172" s="307"/>
      <c r="AO172" s="249">
        <v>10034.74</v>
      </c>
      <c r="AP172" s="249"/>
      <c r="AQ172" s="249"/>
      <c r="AR172" s="249"/>
      <c r="AS172" s="31"/>
      <c r="AT172" s="119">
        <f t="shared" si="19"/>
        <v>10034.74</v>
      </c>
      <c r="AU172" s="57">
        <v>9989.43</v>
      </c>
      <c r="AV172" s="57"/>
      <c r="AW172" s="68">
        <f t="shared" si="20"/>
        <v>9989.43</v>
      </c>
      <c r="AX172" s="68">
        <f>AU172-AO172</f>
        <v>-45.309999999999491</v>
      </c>
      <c r="AY172" s="68">
        <f t="shared" si="22"/>
        <v>0</v>
      </c>
      <c r="AZ172" s="68">
        <f t="shared" si="23"/>
        <v>45.309999999999491</v>
      </c>
    </row>
    <row r="173" spans="1:52" ht="38.25" customHeight="1">
      <c r="A173" s="299" t="s">
        <v>244</v>
      </c>
      <c r="B173" s="300"/>
      <c r="C173" s="300"/>
      <c r="D173" s="300"/>
      <c r="E173" s="300"/>
      <c r="F173" s="301"/>
      <c r="G173" s="302" t="s">
        <v>132</v>
      </c>
      <c r="H173" s="303"/>
      <c r="I173" s="303"/>
      <c r="J173" s="303"/>
      <c r="K173" s="303"/>
      <c r="L173" s="303"/>
      <c r="M173" s="303"/>
      <c r="N173" s="303"/>
      <c r="O173" s="303"/>
      <c r="P173" s="303"/>
      <c r="Q173" s="303"/>
      <c r="R173" s="303"/>
      <c r="S173" s="303"/>
      <c r="T173" s="303"/>
      <c r="U173" s="303"/>
      <c r="V173" s="303"/>
      <c r="W173" s="303"/>
      <c r="X173" s="303"/>
      <c r="Y173" s="304"/>
      <c r="Z173" s="305" t="s">
        <v>73</v>
      </c>
      <c r="AA173" s="306"/>
      <c r="AB173" s="306"/>
      <c r="AC173" s="306"/>
      <c r="AD173" s="307"/>
      <c r="AE173" s="323" t="s">
        <v>342</v>
      </c>
      <c r="AF173" s="324"/>
      <c r="AG173" s="324"/>
      <c r="AH173" s="324"/>
      <c r="AI173" s="324"/>
      <c r="AJ173" s="324"/>
      <c r="AK173" s="324"/>
      <c r="AL173" s="324"/>
      <c r="AM173" s="324"/>
      <c r="AN173" s="325"/>
      <c r="AO173" s="247">
        <v>746.61</v>
      </c>
      <c r="AP173" s="247"/>
      <c r="AQ173" s="247"/>
      <c r="AR173" s="247"/>
      <c r="AS173" s="31"/>
      <c r="AT173" s="70">
        <f>AO173+AS173</f>
        <v>746.61</v>
      </c>
      <c r="AU173" s="69">
        <v>746.61</v>
      </c>
      <c r="AV173" s="69"/>
      <c r="AW173" s="68">
        <f t="shared" si="20"/>
        <v>746.61</v>
      </c>
      <c r="AX173" s="68">
        <f t="shared" si="21"/>
        <v>0</v>
      </c>
      <c r="AY173" s="68">
        <f t="shared" si="22"/>
        <v>0</v>
      </c>
      <c r="AZ173" s="68">
        <f t="shared" si="23"/>
        <v>0</v>
      </c>
    </row>
    <row r="174" spans="1:52" ht="18" customHeight="1">
      <c r="A174" s="295" t="s">
        <v>345</v>
      </c>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7"/>
    </row>
    <row r="175" spans="1:52" ht="18.75" customHeight="1">
      <c r="A175" s="288" t="s">
        <v>245</v>
      </c>
      <c r="B175" s="289"/>
      <c r="C175" s="289"/>
      <c r="D175" s="289"/>
      <c r="E175" s="289"/>
      <c r="F175" s="290"/>
      <c r="G175" s="291" t="s">
        <v>48</v>
      </c>
      <c r="H175" s="292"/>
      <c r="I175" s="292"/>
      <c r="J175" s="292"/>
      <c r="K175" s="292"/>
      <c r="L175" s="292"/>
      <c r="M175" s="292"/>
      <c r="N175" s="292"/>
      <c r="O175" s="292"/>
      <c r="P175" s="292"/>
      <c r="Q175" s="292"/>
      <c r="R175" s="292"/>
      <c r="S175" s="292"/>
      <c r="T175" s="292"/>
      <c r="U175" s="292"/>
      <c r="V175" s="292"/>
      <c r="W175" s="292"/>
      <c r="X175" s="292"/>
      <c r="Y175" s="293"/>
      <c r="Z175" s="291" t="s">
        <v>51</v>
      </c>
      <c r="AA175" s="292"/>
      <c r="AB175" s="292"/>
      <c r="AC175" s="292"/>
      <c r="AD175" s="293"/>
      <c r="AE175" s="291" t="s">
        <v>51</v>
      </c>
      <c r="AF175" s="292"/>
      <c r="AG175" s="292"/>
      <c r="AH175" s="292"/>
      <c r="AI175" s="292"/>
      <c r="AJ175" s="292"/>
      <c r="AK175" s="292"/>
      <c r="AL175" s="292"/>
      <c r="AM175" s="292"/>
      <c r="AN175" s="293"/>
      <c r="AO175" s="298"/>
      <c r="AP175" s="298"/>
      <c r="AQ175" s="298"/>
      <c r="AR175" s="298"/>
      <c r="AS175" s="33"/>
      <c r="AT175" s="70"/>
      <c r="AU175" s="62"/>
      <c r="AV175" s="62"/>
      <c r="AW175" s="55"/>
      <c r="AX175" s="55"/>
      <c r="AY175" s="55"/>
      <c r="AZ175" s="55"/>
    </row>
    <row r="176" spans="1:52" ht="25.5" customHeight="1">
      <c r="A176" s="299" t="s">
        <v>246</v>
      </c>
      <c r="B176" s="300"/>
      <c r="C176" s="300"/>
      <c r="D176" s="300"/>
      <c r="E176" s="300"/>
      <c r="F176" s="301"/>
      <c r="G176" s="302" t="s">
        <v>133</v>
      </c>
      <c r="H176" s="303"/>
      <c r="I176" s="303"/>
      <c r="J176" s="303"/>
      <c r="K176" s="303"/>
      <c r="L176" s="303"/>
      <c r="M176" s="303"/>
      <c r="N176" s="303"/>
      <c r="O176" s="303"/>
      <c r="P176" s="303"/>
      <c r="Q176" s="303"/>
      <c r="R176" s="303"/>
      <c r="S176" s="303"/>
      <c r="T176" s="303"/>
      <c r="U176" s="303"/>
      <c r="V176" s="303"/>
      <c r="W176" s="303"/>
      <c r="X176" s="303"/>
      <c r="Y176" s="304"/>
      <c r="Z176" s="305" t="s">
        <v>49</v>
      </c>
      <c r="AA176" s="306"/>
      <c r="AB176" s="306"/>
      <c r="AC176" s="306"/>
      <c r="AD176" s="307"/>
      <c r="AE176" s="305" t="s">
        <v>76</v>
      </c>
      <c r="AF176" s="306"/>
      <c r="AG176" s="306"/>
      <c r="AH176" s="306"/>
      <c r="AI176" s="306"/>
      <c r="AJ176" s="306"/>
      <c r="AK176" s="306"/>
      <c r="AL176" s="306"/>
      <c r="AM176" s="306"/>
      <c r="AN176" s="307"/>
      <c r="AO176" s="312">
        <v>9</v>
      </c>
      <c r="AP176" s="312"/>
      <c r="AQ176" s="312"/>
      <c r="AR176" s="312"/>
      <c r="AS176" s="92"/>
      <c r="AT176" s="95">
        <f t="shared" si="19"/>
        <v>9</v>
      </c>
      <c r="AU176" s="96">
        <v>9</v>
      </c>
      <c r="AV176" s="96"/>
      <c r="AW176" s="97">
        <f t="shared" si="20"/>
        <v>9</v>
      </c>
      <c r="AX176" s="97">
        <f t="shared" si="21"/>
        <v>0</v>
      </c>
      <c r="AY176" s="97">
        <f t="shared" si="22"/>
        <v>0</v>
      </c>
      <c r="AZ176" s="97">
        <f t="shared" si="23"/>
        <v>0</v>
      </c>
    </row>
    <row r="177" spans="1:52" ht="25.5" customHeight="1">
      <c r="A177" s="299" t="s">
        <v>247</v>
      </c>
      <c r="B177" s="300"/>
      <c r="C177" s="300"/>
      <c r="D177" s="300"/>
      <c r="E177" s="300"/>
      <c r="F177" s="301"/>
      <c r="G177" s="302" t="s">
        <v>134</v>
      </c>
      <c r="H177" s="303"/>
      <c r="I177" s="303"/>
      <c r="J177" s="303"/>
      <c r="K177" s="303"/>
      <c r="L177" s="303"/>
      <c r="M177" s="303"/>
      <c r="N177" s="303"/>
      <c r="O177" s="303"/>
      <c r="P177" s="303"/>
      <c r="Q177" s="303"/>
      <c r="R177" s="303"/>
      <c r="S177" s="303"/>
      <c r="T177" s="303"/>
      <c r="U177" s="303"/>
      <c r="V177" s="303"/>
      <c r="W177" s="303"/>
      <c r="X177" s="303"/>
      <c r="Y177" s="304"/>
      <c r="Z177" s="305" t="s">
        <v>49</v>
      </c>
      <c r="AA177" s="306"/>
      <c r="AB177" s="306"/>
      <c r="AC177" s="306"/>
      <c r="AD177" s="307"/>
      <c r="AE177" s="305" t="s">
        <v>76</v>
      </c>
      <c r="AF177" s="306"/>
      <c r="AG177" s="306"/>
      <c r="AH177" s="306"/>
      <c r="AI177" s="306"/>
      <c r="AJ177" s="306"/>
      <c r="AK177" s="306"/>
      <c r="AL177" s="306"/>
      <c r="AM177" s="306"/>
      <c r="AN177" s="307"/>
      <c r="AO177" s="312">
        <v>7</v>
      </c>
      <c r="AP177" s="312"/>
      <c r="AQ177" s="312"/>
      <c r="AR177" s="312"/>
      <c r="AS177" s="92"/>
      <c r="AT177" s="95">
        <f t="shared" si="19"/>
        <v>7</v>
      </c>
      <c r="AU177" s="96">
        <v>7</v>
      </c>
      <c r="AV177" s="96"/>
      <c r="AW177" s="97">
        <f t="shared" si="20"/>
        <v>7</v>
      </c>
      <c r="AX177" s="97">
        <f t="shared" si="21"/>
        <v>0</v>
      </c>
      <c r="AY177" s="97">
        <f t="shared" si="22"/>
        <v>0</v>
      </c>
      <c r="AZ177" s="97">
        <f t="shared" si="23"/>
        <v>0</v>
      </c>
    </row>
    <row r="178" spans="1:52" ht="34.5" customHeight="1">
      <c r="A178" s="299" t="s">
        <v>248</v>
      </c>
      <c r="B178" s="300"/>
      <c r="C178" s="300"/>
      <c r="D178" s="300"/>
      <c r="E178" s="300"/>
      <c r="F178" s="301"/>
      <c r="G178" s="302" t="s">
        <v>135</v>
      </c>
      <c r="H178" s="303"/>
      <c r="I178" s="303"/>
      <c r="J178" s="303"/>
      <c r="K178" s="303"/>
      <c r="L178" s="303"/>
      <c r="M178" s="303"/>
      <c r="N178" s="303"/>
      <c r="O178" s="303"/>
      <c r="P178" s="303"/>
      <c r="Q178" s="303"/>
      <c r="R178" s="303"/>
      <c r="S178" s="303"/>
      <c r="T178" s="303"/>
      <c r="U178" s="303"/>
      <c r="V178" s="303"/>
      <c r="W178" s="303"/>
      <c r="X178" s="303"/>
      <c r="Y178" s="304"/>
      <c r="Z178" s="305" t="s">
        <v>136</v>
      </c>
      <c r="AA178" s="306"/>
      <c r="AB178" s="306"/>
      <c r="AC178" s="306"/>
      <c r="AD178" s="307"/>
      <c r="AE178" s="305" t="s">
        <v>89</v>
      </c>
      <c r="AF178" s="306"/>
      <c r="AG178" s="306"/>
      <c r="AH178" s="306"/>
      <c r="AI178" s="306"/>
      <c r="AJ178" s="306"/>
      <c r="AK178" s="306"/>
      <c r="AL178" s="306"/>
      <c r="AM178" s="306"/>
      <c r="AN178" s="307"/>
      <c r="AO178" s="312">
        <v>3855</v>
      </c>
      <c r="AP178" s="312"/>
      <c r="AQ178" s="312"/>
      <c r="AR178" s="312"/>
      <c r="AS178" s="92"/>
      <c r="AT178" s="95">
        <f t="shared" si="19"/>
        <v>3855</v>
      </c>
      <c r="AU178" s="96">
        <v>3855</v>
      </c>
      <c r="AV178" s="96"/>
      <c r="AW178" s="97">
        <f t="shared" si="20"/>
        <v>3855</v>
      </c>
      <c r="AX178" s="97">
        <f t="shared" si="21"/>
        <v>0</v>
      </c>
      <c r="AY178" s="97">
        <f t="shared" si="22"/>
        <v>0</v>
      </c>
      <c r="AZ178" s="97">
        <f t="shared" si="23"/>
        <v>0</v>
      </c>
    </row>
    <row r="179" spans="1:52" ht="20.25" customHeight="1">
      <c r="A179" s="295" t="s">
        <v>299</v>
      </c>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7"/>
    </row>
    <row r="180" spans="1:52" ht="18" customHeight="1">
      <c r="A180" s="288" t="s">
        <v>249</v>
      </c>
      <c r="B180" s="289"/>
      <c r="C180" s="289"/>
      <c r="D180" s="289"/>
      <c r="E180" s="289"/>
      <c r="F180" s="290"/>
      <c r="G180" s="291" t="s">
        <v>50</v>
      </c>
      <c r="H180" s="292"/>
      <c r="I180" s="292"/>
      <c r="J180" s="292"/>
      <c r="K180" s="292"/>
      <c r="L180" s="292"/>
      <c r="M180" s="292"/>
      <c r="N180" s="292"/>
      <c r="O180" s="292"/>
      <c r="P180" s="292"/>
      <c r="Q180" s="292"/>
      <c r="R180" s="292"/>
      <c r="S180" s="292"/>
      <c r="T180" s="292"/>
      <c r="U180" s="292"/>
      <c r="V180" s="292"/>
      <c r="W180" s="292"/>
      <c r="X180" s="292"/>
      <c r="Y180" s="293"/>
      <c r="Z180" s="291" t="s">
        <v>51</v>
      </c>
      <c r="AA180" s="292"/>
      <c r="AB180" s="292"/>
      <c r="AC180" s="292"/>
      <c r="AD180" s="293"/>
      <c r="AE180" s="291" t="s">
        <v>51</v>
      </c>
      <c r="AF180" s="292"/>
      <c r="AG180" s="292"/>
      <c r="AH180" s="292"/>
      <c r="AI180" s="292"/>
      <c r="AJ180" s="292"/>
      <c r="AK180" s="292"/>
      <c r="AL180" s="292"/>
      <c r="AM180" s="292"/>
      <c r="AN180" s="293"/>
      <c r="AO180" s="311"/>
      <c r="AP180" s="311"/>
      <c r="AQ180" s="311"/>
      <c r="AR180" s="311"/>
      <c r="AS180" s="33"/>
      <c r="AT180" s="70"/>
      <c r="AU180" s="49"/>
      <c r="AV180" s="49"/>
      <c r="AW180" s="55"/>
      <c r="AX180" s="55"/>
      <c r="AY180" s="55"/>
      <c r="AZ180" s="55"/>
    </row>
    <row r="181" spans="1:52" ht="34.5" customHeight="1">
      <c r="A181" s="299" t="s">
        <v>250</v>
      </c>
      <c r="B181" s="300"/>
      <c r="C181" s="300"/>
      <c r="D181" s="300"/>
      <c r="E181" s="300"/>
      <c r="F181" s="301"/>
      <c r="G181" s="302" t="s">
        <v>137</v>
      </c>
      <c r="H181" s="303"/>
      <c r="I181" s="303"/>
      <c r="J181" s="303"/>
      <c r="K181" s="303"/>
      <c r="L181" s="303"/>
      <c r="M181" s="303"/>
      <c r="N181" s="303"/>
      <c r="O181" s="303"/>
      <c r="P181" s="303"/>
      <c r="Q181" s="303"/>
      <c r="R181" s="303"/>
      <c r="S181" s="303"/>
      <c r="T181" s="303"/>
      <c r="U181" s="303"/>
      <c r="V181" s="303"/>
      <c r="W181" s="303"/>
      <c r="X181" s="303"/>
      <c r="Y181" s="304"/>
      <c r="Z181" s="305" t="s">
        <v>57</v>
      </c>
      <c r="AA181" s="306"/>
      <c r="AB181" s="306"/>
      <c r="AC181" s="306"/>
      <c r="AD181" s="307"/>
      <c r="AE181" s="305" t="s">
        <v>138</v>
      </c>
      <c r="AF181" s="306"/>
      <c r="AG181" s="306"/>
      <c r="AH181" s="306"/>
      <c r="AI181" s="306"/>
      <c r="AJ181" s="306"/>
      <c r="AK181" s="306"/>
      <c r="AL181" s="306"/>
      <c r="AM181" s="306"/>
      <c r="AN181" s="307"/>
      <c r="AO181" s="311">
        <f>AO171/AO176</f>
        <v>87.777777777777771</v>
      </c>
      <c r="AP181" s="311"/>
      <c r="AQ181" s="311"/>
      <c r="AR181" s="311"/>
      <c r="AS181" s="88"/>
      <c r="AT181" s="89">
        <f t="shared" si="19"/>
        <v>87.777777777777771</v>
      </c>
      <c r="AU181" s="49">
        <f>AU171/AU176</f>
        <v>79.147777777777776</v>
      </c>
      <c r="AV181" s="49"/>
      <c r="AW181" s="68">
        <f t="shared" si="20"/>
        <v>79.147777777777776</v>
      </c>
      <c r="AX181" s="68">
        <f>AU181-AO181</f>
        <v>-8.6299999999999955</v>
      </c>
      <c r="AY181" s="68">
        <f t="shared" si="22"/>
        <v>0</v>
      </c>
      <c r="AZ181" s="68">
        <f>AX181</f>
        <v>-8.6299999999999955</v>
      </c>
    </row>
    <row r="182" spans="1:52" ht="40.5" customHeight="1">
      <c r="A182" s="299" t="s">
        <v>251</v>
      </c>
      <c r="B182" s="300"/>
      <c r="C182" s="300"/>
      <c r="D182" s="300"/>
      <c r="E182" s="300"/>
      <c r="F182" s="301"/>
      <c r="G182" s="302" t="s">
        <v>139</v>
      </c>
      <c r="H182" s="303"/>
      <c r="I182" s="303"/>
      <c r="J182" s="303"/>
      <c r="K182" s="303"/>
      <c r="L182" s="303"/>
      <c r="M182" s="303"/>
      <c r="N182" s="303"/>
      <c r="O182" s="303"/>
      <c r="P182" s="303"/>
      <c r="Q182" s="303"/>
      <c r="R182" s="303"/>
      <c r="S182" s="303"/>
      <c r="T182" s="303"/>
      <c r="U182" s="303"/>
      <c r="V182" s="303"/>
      <c r="W182" s="303"/>
      <c r="X182" s="303"/>
      <c r="Y182" s="304"/>
      <c r="Z182" s="305" t="s">
        <v>57</v>
      </c>
      <c r="AA182" s="306"/>
      <c r="AB182" s="306"/>
      <c r="AC182" s="306"/>
      <c r="AD182" s="307"/>
      <c r="AE182" s="305" t="s">
        <v>140</v>
      </c>
      <c r="AF182" s="306"/>
      <c r="AG182" s="306"/>
      <c r="AH182" s="306"/>
      <c r="AI182" s="306"/>
      <c r="AJ182" s="306"/>
      <c r="AK182" s="306"/>
      <c r="AL182" s="306"/>
      <c r="AM182" s="306"/>
      <c r="AN182" s="307"/>
      <c r="AO182" s="311">
        <f>AO172/AO177</f>
        <v>1433.5342857142857</v>
      </c>
      <c r="AP182" s="311"/>
      <c r="AQ182" s="311"/>
      <c r="AR182" s="311"/>
      <c r="AS182" s="88"/>
      <c r="AT182" s="89">
        <f t="shared" si="19"/>
        <v>1433.5342857142857</v>
      </c>
      <c r="AU182" s="49">
        <f>AU172/AU177</f>
        <v>1427.0614285714287</v>
      </c>
      <c r="AV182" s="49"/>
      <c r="AW182" s="68">
        <f t="shared" si="20"/>
        <v>1427.0614285714287</v>
      </c>
      <c r="AX182" s="68">
        <f>AU182-AO182</f>
        <v>-6.4728571428570376</v>
      </c>
      <c r="AY182" s="68">
        <f t="shared" si="22"/>
        <v>0</v>
      </c>
      <c r="AZ182" s="68">
        <f>AX182</f>
        <v>-6.4728571428570376</v>
      </c>
    </row>
    <row r="183" spans="1:52" ht="31.5" customHeight="1">
      <c r="A183" s="299" t="s">
        <v>252</v>
      </c>
      <c r="B183" s="300"/>
      <c r="C183" s="300"/>
      <c r="D183" s="300"/>
      <c r="E183" s="300"/>
      <c r="F183" s="301"/>
      <c r="G183" s="302" t="s">
        <v>141</v>
      </c>
      <c r="H183" s="303"/>
      <c r="I183" s="303"/>
      <c r="J183" s="303"/>
      <c r="K183" s="303"/>
      <c r="L183" s="303"/>
      <c r="M183" s="303"/>
      <c r="N183" s="303"/>
      <c r="O183" s="303"/>
      <c r="P183" s="303"/>
      <c r="Q183" s="303"/>
      <c r="R183" s="303"/>
      <c r="S183" s="303"/>
      <c r="T183" s="303"/>
      <c r="U183" s="303"/>
      <c r="V183" s="303"/>
      <c r="W183" s="303"/>
      <c r="X183" s="303"/>
      <c r="Y183" s="304"/>
      <c r="Z183" s="305" t="s">
        <v>57</v>
      </c>
      <c r="AA183" s="306"/>
      <c r="AB183" s="306"/>
      <c r="AC183" s="306"/>
      <c r="AD183" s="307"/>
      <c r="AE183" s="305" t="s">
        <v>142</v>
      </c>
      <c r="AF183" s="306"/>
      <c r="AG183" s="306"/>
      <c r="AH183" s="306"/>
      <c r="AI183" s="306"/>
      <c r="AJ183" s="306"/>
      <c r="AK183" s="306"/>
      <c r="AL183" s="306"/>
      <c r="AM183" s="306"/>
      <c r="AN183" s="307"/>
      <c r="AO183" s="311">
        <v>0.19</v>
      </c>
      <c r="AP183" s="311"/>
      <c r="AQ183" s="311"/>
      <c r="AR183" s="311"/>
      <c r="AS183" s="88"/>
      <c r="AT183" s="89">
        <f t="shared" si="19"/>
        <v>0.19</v>
      </c>
      <c r="AU183" s="49">
        <v>0.19</v>
      </c>
      <c r="AV183" s="49"/>
      <c r="AW183" s="68">
        <f t="shared" si="20"/>
        <v>0.19</v>
      </c>
      <c r="AX183" s="68">
        <f t="shared" si="21"/>
        <v>0</v>
      </c>
      <c r="AY183" s="68">
        <f t="shared" si="22"/>
        <v>0</v>
      </c>
      <c r="AZ183" s="68">
        <f t="shared" si="23"/>
        <v>0</v>
      </c>
    </row>
    <row r="184" spans="1:52" ht="22.5" customHeight="1">
      <c r="A184" s="295" t="s">
        <v>346</v>
      </c>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7"/>
    </row>
    <row r="185" spans="1:52" ht="18.75" customHeight="1">
      <c r="A185" s="288" t="s">
        <v>253</v>
      </c>
      <c r="B185" s="289"/>
      <c r="C185" s="289"/>
      <c r="D185" s="289"/>
      <c r="E185" s="289"/>
      <c r="F185" s="290"/>
      <c r="G185" s="291" t="s">
        <v>52</v>
      </c>
      <c r="H185" s="292"/>
      <c r="I185" s="292"/>
      <c r="J185" s="292"/>
      <c r="K185" s="292"/>
      <c r="L185" s="292"/>
      <c r="M185" s="292"/>
      <c r="N185" s="292"/>
      <c r="O185" s="292"/>
      <c r="P185" s="292"/>
      <c r="Q185" s="292"/>
      <c r="R185" s="292"/>
      <c r="S185" s="292"/>
      <c r="T185" s="292"/>
      <c r="U185" s="292"/>
      <c r="V185" s="292"/>
      <c r="W185" s="292"/>
      <c r="X185" s="292"/>
      <c r="Y185" s="293"/>
      <c r="Z185" s="305"/>
      <c r="AA185" s="306"/>
      <c r="AB185" s="306"/>
      <c r="AC185" s="306"/>
      <c r="AD185" s="307"/>
      <c r="AE185" s="305"/>
      <c r="AF185" s="306"/>
      <c r="AG185" s="306"/>
      <c r="AH185" s="306"/>
      <c r="AI185" s="306"/>
      <c r="AJ185" s="306"/>
      <c r="AK185" s="306"/>
      <c r="AL185" s="306"/>
      <c r="AM185" s="306"/>
      <c r="AN185" s="307"/>
      <c r="AO185" s="319"/>
      <c r="AP185" s="319"/>
      <c r="AQ185" s="319"/>
      <c r="AR185" s="319"/>
      <c r="AS185" s="33"/>
      <c r="AT185" s="70">
        <f t="shared" si="19"/>
        <v>0</v>
      </c>
      <c r="AU185" s="64"/>
      <c r="AV185" s="64"/>
      <c r="AW185" s="68">
        <f t="shared" si="20"/>
        <v>0</v>
      </c>
      <c r="AX185" s="68">
        <f t="shared" si="21"/>
        <v>0</v>
      </c>
      <c r="AY185" s="68">
        <f t="shared" si="22"/>
        <v>0</v>
      </c>
      <c r="AZ185" s="68">
        <f t="shared" si="23"/>
        <v>0</v>
      </c>
    </row>
    <row r="186" spans="1:52" ht="34.5" customHeight="1">
      <c r="A186" s="299" t="s">
        <v>254</v>
      </c>
      <c r="B186" s="300"/>
      <c r="C186" s="300"/>
      <c r="D186" s="300"/>
      <c r="E186" s="300"/>
      <c r="F186" s="301"/>
      <c r="G186" s="302" t="s">
        <v>58</v>
      </c>
      <c r="H186" s="303"/>
      <c r="I186" s="303"/>
      <c r="J186" s="303"/>
      <c r="K186" s="303"/>
      <c r="L186" s="303"/>
      <c r="M186" s="303"/>
      <c r="N186" s="303"/>
      <c r="O186" s="303"/>
      <c r="P186" s="303"/>
      <c r="Q186" s="303"/>
      <c r="R186" s="303"/>
      <c r="S186" s="303"/>
      <c r="T186" s="303"/>
      <c r="U186" s="303"/>
      <c r="V186" s="303"/>
      <c r="W186" s="303"/>
      <c r="X186" s="303"/>
      <c r="Y186" s="304"/>
      <c r="Z186" s="305" t="s">
        <v>53</v>
      </c>
      <c r="AA186" s="306"/>
      <c r="AB186" s="306"/>
      <c r="AC186" s="306"/>
      <c r="AD186" s="307"/>
      <c r="AE186" s="323" t="s">
        <v>343</v>
      </c>
      <c r="AF186" s="324"/>
      <c r="AG186" s="324"/>
      <c r="AH186" s="324"/>
      <c r="AI186" s="324"/>
      <c r="AJ186" s="324"/>
      <c r="AK186" s="324"/>
      <c r="AL186" s="324"/>
      <c r="AM186" s="324"/>
      <c r="AN186" s="325"/>
      <c r="AO186" s="344">
        <v>1</v>
      </c>
      <c r="AP186" s="344"/>
      <c r="AQ186" s="344"/>
      <c r="AR186" s="344"/>
      <c r="AS186" s="120"/>
      <c r="AT186" s="121">
        <v>1</v>
      </c>
      <c r="AU186" s="122">
        <v>0.98939999999999995</v>
      </c>
      <c r="AV186" s="122"/>
      <c r="AW186" s="94">
        <f>AU186</f>
        <v>0.98939999999999995</v>
      </c>
      <c r="AX186" s="94">
        <f>AU186-AO186</f>
        <v>-1.0600000000000054E-2</v>
      </c>
      <c r="AY186" s="94">
        <f t="shared" si="22"/>
        <v>0</v>
      </c>
      <c r="AZ186" s="94">
        <f t="shared" si="23"/>
        <v>1.0600000000000054E-2</v>
      </c>
    </row>
    <row r="187" spans="1:52" ht="24" customHeight="1">
      <c r="A187" s="295" t="s">
        <v>347</v>
      </c>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7"/>
    </row>
    <row r="188" spans="1:52" ht="87.75" customHeight="1">
      <c r="A188" s="288" t="s">
        <v>255</v>
      </c>
      <c r="B188" s="289"/>
      <c r="C188" s="289"/>
      <c r="D188" s="289"/>
      <c r="E188" s="289"/>
      <c r="F188" s="290"/>
      <c r="G188" s="328" t="s">
        <v>143</v>
      </c>
      <c r="H188" s="329"/>
      <c r="I188" s="329"/>
      <c r="J188" s="329"/>
      <c r="K188" s="329"/>
      <c r="L188" s="329"/>
      <c r="M188" s="329"/>
      <c r="N188" s="329"/>
      <c r="O188" s="329"/>
      <c r="P188" s="329"/>
      <c r="Q188" s="329"/>
      <c r="R188" s="329"/>
      <c r="S188" s="329"/>
      <c r="T188" s="329"/>
      <c r="U188" s="329"/>
      <c r="V188" s="329"/>
      <c r="W188" s="329"/>
      <c r="X188" s="329"/>
      <c r="Y188" s="329"/>
      <c r="Z188" s="204"/>
      <c r="AA188" s="204"/>
      <c r="AB188" s="204"/>
      <c r="AC188" s="204"/>
      <c r="AD188" s="204"/>
      <c r="AE188" s="206"/>
      <c r="AF188" s="206"/>
      <c r="AG188" s="206"/>
      <c r="AH188" s="206"/>
      <c r="AI188" s="206"/>
      <c r="AJ188" s="206"/>
      <c r="AK188" s="206"/>
      <c r="AL188" s="206"/>
      <c r="AM188" s="206"/>
      <c r="AN188" s="218"/>
      <c r="AO188" s="318"/>
      <c r="AP188" s="318"/>
      <c r="AQ188" s="318"/>
      <c r="AR188" s="318"/>
      <c r="AS188" s="30"/>
      <c r="AT188" s="70"/>
      <c r="AU188" s="58"/>
      <c r="AV188" s="58"/>
      <c r="AW188" s="55"/>
      <c r="AX188" s="55"/>
      <c r="AY188" s="55"/>
      <c r="AZ188" s="55"/>
    </row>
    <row r="189" spans="1:52" ht="16.5" customHeight="1">
      <c r="A189" s="288" t="s">
        <v>256</v>
      </c>
      <c r="B189" s="289"/>
      <c r="C189" s="289"/>
      <c r="D189" s="289"/>
      <c r="E189" s="289"/>
      <c r="F189" s="290"/>
      <c r="G189" s="291" t="s">
        <v>47</v>
      </c>
      <c r="H189" s="292"/>
      <c r="I189" s="292"/>
      <c r="J189" s="292"/>
      <c r="K189" s="292"/>
      <c r="L189" s="292"/>
      <c r="M189" s="292"/>
      <c r="N189" s="292"/>
      <c r="O189" s="292"/>
      <c r="P189" s="292"/>
      <c r="Q189" s="292"/>
      <c r="R189" s="292"/>
      <c r="S189" s="292"/>
      <c r="T189" s="292"/>
      <c r="U189" s="292"/>
      <c r="V189" s="292"/>
      <c r="W189" s="292"/>
      <c r="X189" s="292"/>
      <c r="Y189" s="293"/>
      <c r="Z189" s="229"/>
      <c r="AA189" s="230"/>
      <c r="AB189" s="230"/>
      <c r="AC189" s="230"/>
      <c r="AD189" s="231"/>
      <c r="AE189" s="229"/>
      <c r="AF189" s="230"/>
      <c r="AG189" s="230"/>
      <c r="AH189" s="230"/>
      <c r="AI189" s="230"/>
      <c r="AJ189" s="230"/>
      <c r="AK189" s="230"/>
      <c r="AL189" s="230"/>
      <c r="AM189" s="230"/>
      <c r="AN189" s="231"/>
      <c r="AO189" s="311">
        <f>AO190+AO191</f>
        <v>5057</v>
      </c>
      <c r="AP189" s="311"/>
      <c r="AQ189" s="311"/>
      <c r="AR189" s="311"/>
      <c r="AS189" s="33"/>
      <c r="AT189" s="89">
        <f t="shared" si="19"/>
        <v>5057</v>
      </c>
      <c r="AU189" s="49">
        <f>AU190+AU191</f>
        <v>5034.8180000000002</v>
      </c>
      <c r="AV189" s="49"/>
      <c r="AW189" s="68">
        <f t="shared" si="20"/>
        <v>5034.8180000000002</v>
      </c>
      <c r="AX189" s="68">
        <f>AU189-AO189</f>
        <v>-22.181999999999789</v>
      </c>
      <c r="AY189" s="68">
        <f t="shared" si="22"/>
        <v>0</v>
      </c>
      <c r="AZ189" s="68">
        <f>AW189-AT189</f>
        <v>-22.181999999999789</v>
      </c>
    </row>
    <row r="190" spans="1:52" ht="36.75" customHeight="1">
      <c r="A190" s="299" t="s">
        <v>257</v>
      </c>
      <c r="B190" s="300"/>
      <c r="C190" s="300"/>
      <c r="D190" s="300"/>
      <c r="E190" s="300"/>
      <c r="F190" s="301"/>
      <c r="G190" s="302" t="s">
        <v>144</v>
      </c>
      <c r="H190" s="303"/>
      <c r="I190" s="303"/>
      <c r="J190" s="303"/>
      <c r="K190" s="303"/>
      <c r="L190" s="303"/>
      <c r="M190" s="303"/>
      <c r="N190" s="303"/>
      <c r="O190" s="303"/>
      <c r="P190" s="303"/>
      <c r="Q190" s="303"/>
      <c r="R190" s="303"/>
      <c r="S190" s="303"/>
      <c r="T190" s="303"/>
      <c r="U190" s="303"/>
      <c r="V190" s="303"/>
      <c r="W190" s="303"/>
      <c r="X190" s="303"/>
      <c r="Y190" s="304"/>
      <c r="Z190" s="305" t="s">
        <v>57</v>
      </c>
      <c r="AA190" s="306"/>
      <c r="AB190" s="306"/>
      <c r="AC190" s="306"/>
      <c r="AD190" s="307"/>
      <c r="AE190" s="305" t="s">
        <v>348</v>
      </c>
      <c r="AF190" s="306"/>
      <c r="AG190" s="306"/>
      <c r="AH190" s="306"/>
      <c r="AI190" s="306"/>
      <c r="AJ190" s="306"/>
      <c r="AK190" s="306"/>
      <c r="AL190" s="306"/>
      <c r="AM190" s="306"/>
      <c r="AN190" s="307"/>
      <c r="AO190" s="311">
        <v>5055</v>
      </c>
      <c r="AP190" s="311"/>
      <c r="AQ190" s="311"/>
      <c r="AR190" s="311"/>
      <c r="AS190" s="33"/>
      <c r="AT190" s="89">
        <f t="shared" si="19"/>
        <v>5055</v>
      </c>
      <c r="AU190" s="49">
        <v>5033.5110000000004</v>
      </c>
      <c r="AV190" s="49"/>
      <c r="AW190" s="68">
        <f t="shared" si="20"/>
        <v>5033.5110000000004</v>
      </c>
      <c r="AX190" s="68">
        <f t="shared" ref="AX190" si="24">AU190-AO190</f>
        <v>-21.488999999999578</v>
      </c>
      <c r="AY190" s="68">
        <f t="shared" si="22"/>
        <v>0</v>
      </c>
      <c r="AZ190" s="68">
        <f t="shared" ref="AZ190:AZ191" si="25">AW190-AT190</f>
        <v>-21.488999999999578</v>
      </c>
    </row>
    <row r="191" spans="1:52" ht="37.5" customHeight="1">
      <c r="A191" s="299" t="s">
        <v>258</v>
      </c>
      <c r="B191" s="300"/>
      <c r="C191" s="300"/>
      <c r="D191" s="300"/>
      <c r="E191" s="300"/>
      <c r="F191" s="301"/>
      <c r="G191" s="302" t="s">
        <v>145</v>
      </c>
      <c r="H191" s="303"/>
      <c r="I191" s="303"/>
      <c r="J191" s="303"/>
      <c r="K191" s="303"/>
      <c r="L191" s="303"/>
      <c r="M191" s="303"/>
      <c r="N191" s="303"/>
      <c r="O191" s="303"/>
      <c r="P191" s="303"/>
      <c r="Q191" s="303"/>
      <c r="R191" s="303"/>
      <c r="S191" s="303"/>
      <c r="T191" s="303"/>
      <c r="U191" s="303"/>
      <c r="V191" s="303"/>
      <c r="W191" s="303"/>
      <c r="X191" s="303"/>
      <c r="Y191" s="304"/>
      <c r="Z191" s="305" t="s">
        <v>57</v>
      </c>
      <c r="AA191" s="306"/>
      <c r="AB191" s="306"/>
      <c r="AC191" s="306"/>
      <c r="AD191" s="307"/>
      <c r="AE191" s="305" t="s">
        <v>329</v>
      </c>
      <c r="AF191" s="306"/>
      <c r="AG191" s="306"/>
      <c r="AH191" s="306"/>
      <c r="AI191" s="306"/>
      <c r="AJ191" s="306"/>
      <c r="AK191" s="306"/>
      <c r="AL191" s="306"/>
      <c r="AM191" s="306"/>
      <c r="AN191" s="307"/>
      <c r="AO191" s="311">
        <v>2</v>
      </c>
      <c r="AP191" s="311"/>
      <c r="AQ191" s="311"/>
      <c r="AR191" s="311"/>
      <c r="AS191" s="88"/>
      <c r="AT191" s="89">
        <f t="shared" si="19"/>
        <v>2</v>
      </c>
      <c r="AU191" s="49">
        <v>1.3069999999999999</v>
      </c>
      <c r="AV191" s="49"/>
      <c r="AW191" s="68">
        <f t="shared" si="20"/>
        <v>1.3069999999999999</v>
      </c>
      <c r="AX191" s="68">
        <f>AU191-AO191</f>
        <v>-0.69300000000000006</v>
      </c>
      <c r="AY191" s="68">
        <f t="shared" si="22"/>
        <v>0</v>
      </c>
      <c r="AZ191" s="68">
        <f t="shared" si="25"/>
        <v>-0.69300000000000006</v>
      </c>
    </row>
    <row r="192" spans="1:52" ht="21.75" customHeight="1">
      <c r="A192" s="295" t="s">
        <v>349</v>
      </c>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c r="AY192" s="296"/>
      <c r="AZ192" s="297"/>
    </row>
    <row r="193" spans="1:52" ht="18.75" customHeight="1">
      <c r="A193" s="288" t="s">
        <v>259</v>
      </c>
      <c r="B193" s="289"/>
      <c r="C193" s="289"/>
      <c r="D193" s="289"/>
      <c r="E193" s="289"/>
      <c r="F193" s="290"/>
      <c r="G193" s="291" t="s">
        <v>48</v>
      </c>
      <c r="H193" s="292"/>
      <c r="I193" s="292"/>
      <c r="J193" s="292"/>
      <c r="K193" s="292"/>
      <c r="L193" s="292"/>
      <c r="M193" s="292"/>
      <c r="N193" s="292"/>
      <c r="O193" s="292"/>
      <c r="P193" s="292"/>
      <c r="Q193" s="292"/>
      <c r="R193" s="292"/>
      <c r="S193" s="292"/>
      <c r="T193" s="292"/>
      <c r="U193" s="292"/>
      <c r="V193" s="292"/>
      <c r="W193" s="292"/>
      <c r="X193" s="292"/>
      <c r="Y193" s="293"/>
      <c r="Z193" s="291" t="s">
        <v>51</v>
      </c>
      <c r="AA193" s="292"/>
      <c r="AB193" s="292"/>
      <c r="AC193" s="292"/>
      <c r="AD193" s="293"/>
      <c r="AE193" s="291" t="s">
        <v>51</v>
      </c>
      <c r="AF193" s="292"/>
      <c r="AG193" s="292"/>
      <c r="AH193" s="292"/>
      <c r="AI193" s="292"/>
      <c r="AJ193" s="292"/>
      <c r="AK193" s="292"/>
      <c r="AL193" s="292"/>
      <c r="AM193" s="292"/>
      <c r="AN193" s="293"/>
      <c r="AO193" s="298"/>
      <c r="AP193" s="298"/>
      <c r="AQ193" s="298"/>
      <c r="AR193" s="298"/>
      <c r="AS193" s="33"/>
      <c r="AT193" s="70"/>
      <c r="AU193" s="62"/>
      <c r="AV193" s="62"/>
      <c r="AW193" s="55"/>
      <c r="AX193" s="55"/>
      <c r="AY193" s="55"/>
      <c r="AZ193" s="55"/>
    </row>
    <row r="194" spans="1:52" ht="25.5" customHeight="1">
      <c r="A194" s="299" t="s">
        <v>260</v>
      </c>
      <c r="B194" s="300"/>
      <c r="C194" s="300"/>
      <c r="D194" s="300"/>
      <c r="E194" s="300"/>
      <c r="F194" s="301"/>
      <c r="G194" s="302" t="s">
        <v>146</v>
      </c>
      <c r="H194" s="303"/>
      <c r="I194" s="303"/>
      <c r="J194" s="303"/>
      <c r="K194" s="303"/>
      <c r="L194" s="303"/>
      <c r="M194" s="303"/>
      <c r="N194" s="303"/>
      <c r="O194" s="303"/>
      <c r="P194" s="303"/>
      <c r="Q194" s="303"/>
      <c r="R194" s="303"/>
      <c r="S194" s="303"/>
      <c r="T194" s="303"/>
      <c r="U194" s="303"/>
      <c r="V194" s="303"/>
      <c r="W194" s="303"/>
      <c r="X194" s="303"/>
      <c r="Y194" s="304"/>
      <c r="Z194" s="305" t="s">
        <v>147</v>
      </c>
      <c r="AA194" s="306"/>
      <c r="AB194" s="306"/>
      <c r="AC194" s="306"/>
      <c r="AD194" s="307"/>
      <c r="AE194" s="305" t="s">
        <v>89</v>
      </c>
      <c r="AF194" s="306"/>
      <c r="AG194" s="306"/>
      <c r="AH194" s="306"/>
      <c r="AI194" s="306"/>
      <c r="AJ194" s="306"/>
      <c r="AK194" s="306"/>
      <c r="AL194" s="306"/>
      <c r="AM194" s="306"/>
      <c r="AN194" s="307"/>
      <c r="AO194" s="337">
        <f>AO190/AO198*1000</f>
        <v>2553030.3030303032</v>
      </c>
      <c r="AP194" s="337"/>
      <c r="AQ194" s="337"/>
      <c r="AR194" s="337"/>
      <c r="AS194" s="35"/>
      <c r="AT194" s="99">
        <f t="shared" si="19"/>
        <v>2553030.3030303032</v>
      </c>
      <c r="AU194" s="100">
        <f>AU190/AU198*1000</f>
        <v>2542177.2727272729</v>
      </c>
      <c r="AV194" s="90"/>
      <c r="AW194" s="101">
        <f t="shared" si="20"/>
        <v>2542177.2727272729</v>
      </c>
      <c r="AX194" s="101">
        <f>AU194-AO194</f>
        <v>-10853.030303030275</v>
      </c>
      <c r="AY194" s="68">
        <f t="shared" si="22"/>
        <v>0</v>
      </c>
      <c r="AZ194" s="101">
        <f>AW194-AT194</f>
        <v>-10853.030303030275</v>
      </c>
    </row>
    <row r="195" spans="1:52" ht="25.5" customHeight="1">
      <c r="A195" s="299" t="s">
        <v>261</v>
      </c>
      <c r="B195" s="300"/>
      <c r="C195" s="300"/>
      <c r="D195" s="300"/>
      <c r="E195" s="300"/>
      <c r="F195" s="301"/>
      <c r="G195" s="302" t="s">
        <v>148</v>
      </c>
      <c r="H195" s="303"/>
      <c r="I195" s="303"/>
      <c r="J195" s="303"/>
      <c r="K195" s="303"/>
      <c r="L195" s="303"/>
      <c r="M195" s="303"/>
      <c r="N195" s="303"/>
      <c r="O195" s="303"/>
      <c r="P195" s="303"/>
      <c r="Q195" s="303"/>
      <c r="R195" s="303"/>
      <c r="S195" s="303"/>
      <c r="T195" s="303"/>
      <c r="U195" s="303"/>
      <c r="V195" s="303"/>
      <c r="W195" s="303"/>
      <c r="X195" s="303"/>
      <c r="Y195" s="304"/>
      <c r="Z195" s="305" t="s">
        <v>136</v>
      </c>
      <c r="AA195" s="306"/>
      <c r="AB195" s="306"/>
      <c r="AC195" s="306"/>
      <c r="AD195" s="307"/>
      <c r="AE195" s="305" t="s">
        <v>89</v>
      </c>
      <c r="AF195" s="306"/>
      <c r="AG195" s="306"/>
      <c r="AH195" s="306"/>
      <c r="AI195" s="306"/>
      <c r="AJ195" s="306"/>
      <c r="AK195" s="306"/>
      <c r="AL195" s="306"/>
      <c r="AM195" s="306"/>
      <c r="AN195" s="307"/>
      <c r="AO195" s="312">
        <f>AO191/AO199*1000</f>
        <v>202.22446916076845</v>
      </c>
      <c r="AP195" s="312"/>
      <c r="AQ195" s="312"/>
      <c r="AR195" s="312"/>
      <c r="AS195" s="35"/>
      <c r="AT195" s="89">
        <f t="shared" si="19"/>
        <v>202.22446916076845</v>
      </c>
      <c r="AU195" s="90">
        <v>2000</v>
      </c>
      <c r="AV195" s="90"/>
      <c r="AW195" s="68">
        <f t="shared" si="20"/>
        <v>2000</v>
      </c>
      <c r="AX195" s="101">
        <f>AU195-AO195</f>
        <v>1797.7755308392316</v>
      </c>
      <c r="AY195" s="68">
        <f t="shared" si="22"/>
        <v>0</v>
      </c>
      <c r="AZ195" s="101">
        <f>AW195-AT195</f>
        <v>1797.7755308392316</v>
      </c>
    </row>
    <row r="196" spans="1:52" ht="25.5" customHeight="1">
      <c r="A196" s="295" t="s">
        <v>350</v>
      </c>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7"/>
    </row>
    <row r="197" spans="1:52" ht="18" customHeight="1">
      <c r="A197" s="345" t="s">
        <v>262</v>
      </c>
      <c r="B197" s="346"/>
      <c r="C197" s="346"/>
      <c r="D197" s="346"/>
      <c r="E197" s="346"/>
      <c r="F197" s="347"/>
      <c r="G197" s="291" t="s">
        <v>50</v>
      </c>
      <c r="H197" s="292"/>
      <c r="I197" s="292"/>
      <c r="J197" s="292"/>
      <c r="K197" s="292"/>
      <c r="L197" s="292"/>
      <c r="M197" s="292"/>
      <c r="N197" s="292"/>
      <c r="O197" s="292"/>
      <c r="P197" s="292"/>
      <c r="Q197" s="292"/>
      <c r="R197" s="292"/>
      <c r="S197" s="292"/>
      <c r="T197" s="292"/>
      <c r="U197" s="292"/>
      <c r="V197" s="292"/>
      <c r="W197" s="292"/>
      <c r="X197" s="292"/>
      <c r="Y197" s="293"/>
      <c r="Z197" s="291" t="s">
        <v>51</v>
      </c>
      <c r="AA197" s="292"/>
      <c r="AB197" s="292"/>
      <c r="AC197" s="292"/>
      <c r="AD197" s="293"/>
      <c r="AE197" s="291" t="s">
        <v>51</v>
      </c>
      <c r="AF197" s="292"/>
      <c r="AG197" s="292"/>
      <c r="AH197" s="292"/>
      <c r="AI197" s="292"/>
      <c r="AJ197" s="292"/>
      <c r="AK197" s="292"/>
      <c r="AL197" s="292"/>
      <c r="AM197" s="292"/>
      <c r="AN197" s="293"/>
      <c r="AO197" s="311"/>
      <c r="AP197" s="311"/>
      <c r="AQ197" s="311"/>
      <c r="AR197" s="311"/>
      <c r="AS197" s="33"/>
      <c r="AT197" s="70"/>
      <c r="AU197" s="49"/>
      <c r="AV197" s="49"/>
      <c r="AW197" s="55"/>
      <c r="AX197" s="55"/>
      <c r="AY197" s="55"/>
      <c r="AZ197" s="55"/>
    </row>
    <row r="198" spans="1:52" ht="34.5" customHeight="1">
      <c r="A198" s="299" t="s">
        <v>263</v>
      </c>
      <c r="B198" s="300"/>
      <c r="C198" s="300"/>
      <c r="D198" s="300"/>
      <c r="E198" s="300"/>
      <c r="F198" s="301"/>
      <c r="G198" s="302" t="s">
        <v>149</v>
      </c>
      <c r="H198" s="303"/>
      <c r="I198" s="303"/>
      <c r="J198" s="303"/>
      <c r="K198" s="303"/>
      <c r="L198" s="303"/>
      <c r="M198" s="303"/>
      <c r="N198" s="303"/>
      <c r="O198" s="303"/>
      <c r="P198" s="303"/>
      <c r="Q198" s="303"/>
      <c r="R198" s="303"/>
      <c r="S198" s="303"/>
      <c r="T198" s="303"/>
      <c r="U198" s="303"/>
      <c r="V198" s="303"/>
      <c r="W198" s="303"/>
      <c r="X198" s="303"/>
      <c r="Y198" s="304"/>
      <c r="Z198" s="305" t="s">
        <v>103</v>
      </c>
      <c r="AA198" s="306"/>
      <c r="AB198" s="306"/>
      <c r="AC198" s="306"/>
      <c r="AD198" s="307"/>
      <c r="AE198" s="305" t="s">
        <v>150</v>
      </c>
      <c r="AF198" s="306"/>
      <c r="AG198" s="306"/>
      <c r="AH198" s="306"/>
      <c r="AI198" s="306"/>
      <c r="AJ198" s="306"/>
      <c r="AK198" s="306"/>
      <c r="AL198" s="306"/>
      <c r="AM198" s="306"/>
      <c r="AN198" s="307"/>
      <c r="AO198" s="311">
        <v>1.98</v>
      </c>
      <c r="AP198" s="311"/>
      <c r="AQ198" s="311"/>
      <c r="AR198" s="311"/>
      <c r="AS198" s="88"/>
      <c r="AT198" s="89">
        <f t="shared" si="19"/>
        <v>1.98</v>
      </c>
      <c r="AU198" s="49">
        <v>1.98</v>
      </c>
      <c r="AV198" s="49"/>
      <c r="AW198" s="68">
        <f t="shared" si="20"/>
        <v>1.98</v>
      </c>
      <c r="AX198" s="68">
        <f t="shared" si="21"/>
        <v>0</v>
      </c>
      <c r="AY198" s="68">
        <f t="shared" si="22"/>
        <v>0</v>
      </c>
      <c r="AZ198" s="68">
        <f t="shared" si="23"/>
        <v>0</v>
      </c>
    </row>
    <row r="199" spans="1:52" ht="40.5" customHeight="1">
      <c r="A199" s="299" t="s">
        <v>264</v>
      </c>
      <c r="B199" s="300"/>
      <c r="C199" s="300"/>
      <c r="D199" s="300"/>
      <c r="E199" s="300"/>
      <c r="F199" s="301"/>
      <c r="G199" s="302" t="s">
        <v>151</v>
      </c>
      <c r="H199" s="303"/>
      <c r="I199" s="303"/>
      <c r="J199" s="303"/>
      <c r="K199" s="303"/>
      <c r="L199" s="303"/>
      <c r="M199" s="303"/>
      <c r="N199" s="303"/>
      <c r="O199" s="303"/>
      <c r="P199" s="303"/>
      <c r="Q199" s="303"/>
      <c r="R199" s="303"/>
      <c r="S199" s="303"/>
      <c r="T199" s="303"/>
      <c r="U199" s="303"/>
      <c r="V199" s="303"/>
      <c r="W199" s="303"/>
      <c r="X199" s="303"/>
      <c r="Y199" s="304"/>
      <c r="Z199" s="305" t="s">
        <v>57</v>
      </c>
      <c r="AA199" s="306"/>
      <c r="AB199" s="306"/>
      <c r="AC199" s="306"/>
      <c r="AD199" s="307"/>
      <c r="AE199" s="305" t="s">
        <v>152</v>
      </c>
      <c r="AF199" s="306"/>
      <c r="AG199" s="306"/>
      <c r="AH199" s="306"/>
      <c r="AI199" s="306"/>
      <c r="AJ199" s="306"/>
      <c r="AK199" s="306"/>
      <c r="AL199" s="306"/>
      <c r="AM199" s="306"/>
      <c r="AN199" s="307"/>
      <c r="AO199" s="311">
        <v>9.89</v>
      </c>
      <c r="AP199" s="311"/>
      <c r="AQ199" s="311"/>
      <c r="AR199" s="311"/>
      <c r="AS199" s="88"/>
      <c r="AT199" s="89">
        <f t="shared" si="19"/>
        <v>9.89</v>
      </c>
      <c r="AU199" s="49">
        <v>9.89</v>
      </c>
      <c r="AV199" s="49"/>
      <c r="AW199" s="68">
        <f t="shared" si="20"/>
        <v>9.89</v>
      </c>
      <c r="AX199" s="68">
        <f t="shared" si="21"/>
        <v>0</v>
      </c>
      <c r="AY199" s="68">
        <f t="shared" si="22"/>
        <v>0</v>
      </c>
      <c r="AZ199" s="68">
        <f t="shared" si="23"/>
        <v>0</v>
      </c>
    </row>
    <row r="200" spans="1:52" ht="17.25" customHeight="1">
      <c r="A200" s="295" t="s">
        <v>299</v>
      </c>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6"/>
      <c r="AY200" s="296"/>
      <c r="AZ200" s="297"/>
    </row>
    <row r="201" spans="1:52" ht="18.75" customHeight="1">
      <c r="A201" s="345" t="s">
        <v>265</v>
      </c>
      <c r="B201" s="346"/>
      <c r="C201" s="346"/>
      <c r="D201" s="346"/>
      <c r="E201" s="346"/>
      <c r="F201" s="347"/>
      <c r="G201" s="291" t="s">
        <v>52</v>
      </c>
      <c r="H201" s="292"/>
      <c r="I201" s="292"/>
      <c r="J201" s="292"/>
      <c r="K201" s="292"/>
      <c r="L201" s="292"/>
      <c r="M201" s="292"/>
      <c r="N201" s="292"/>
      <c r="O201" s="292"/>
      <c r="P201" s="292"/>
      <c r="Q201" s="292"/>
      <c r="R201" s="292"/>
      <c r="S201" s="292"/>
      <c r="T201" s="292"/>
      <c r="U201" s="292"/>
      <c r="V201" s="292"/>
      <c r="W201" s="292"/>
      <c r="X201" s="292"/>
      <c r="Y201" s="293"/>
      <c r="Z201" s="305"/>
      <c r="AA201" s="306"/>
      <c r="AB201" s="306"/>
      <c r="AC201" s="306"/>
      <c r="AD201" s="307"/>
      <c r="AE201" s="305"/>
      <c r="AF201" s="306"/>
      <c r="AG201" s="306"/>
      <c r="AH201" s="306"/>
      <c r="AI201" s="306"/>
      <c r="AJ201" s="306"/>
      <c r="AK201" s="306"/>
      <c r="AL201" s="306"/>
      <c r="AM201" s="306"/>
      <c r="AN201" s="307"/>
      <c r="AO201" s="319"/>
      <c r="AP201" s="319"/>
      <c r="AQ201" s="319"/>
      <c r="AR201" s="319"/>
      <c r="AS201" s="33"/>
      <c r="AT201" s="70">
        <f t="shared" si="19"/>
        <v>0</v>
      </c>
      <c r="AU201" s="64"/>
      <c r="AV201" s="64"/>
      <c r="AW201" s="68">
        <f t="shared" si="20"/>
        <v>0</v>
      </c>
      <c r="AX201" s="68">
        <f t="shared" si="21"/>
        <v>0</v>
      </c>
      <c r="AY201" s="68">
        <f t="shared" si="22"/>
        <v>0</v>
      </c>
      <c r="AZ201" s="68">
        <f t="shared" si="23"/>
        <v>0</v>
      </c>
    </row>
    <row r="202" spans="1:52" ht="42.75" customHeight="1">
      <c r="A202" s="299" t="s">
        <v>266</v>
      </c>
      <c r="B202" s="300"/>
      <c r="C202" s="300"/>
      <c r="D202" s="300"/>
      <c r="E202" s="300"/>
      <c r="F202" s="301"/>
      <c r="G202" s="302" t="s">
        <v>153</v>
      </c>
      <c r="H202" s="303"/>
      <c r="I202" s="303"/>
      <c r="J202" s="303"/>
      <c r="K202" s="303"/>
      <c r="L202" s="303"/>
      <c r="M202" s="303"/>
      <c r="N202" s="303"/>
      <c r="O202" s="303"/>
      <c r="P202" s="303"/>
      <c r="Q202" s="303"/>
      <c r="R202" s="303"/>
      <c r="S202" s="303"/>
      <c r="T202" s="303"/>
      <c r="U202" s="303"/>
      <c r="V202" s="303"/>
      <c r="W202" s="303"/>
      <c r="X202" s="303"/>
      <c r="Y202" s="304"/>
      <c r="Z202" s="305" t="s">
        <v>53</v>
      </c>
      <c r="AA202" s="306"/>
      <c r="AB202" s="306"/>
      <c r="AC202" s="306"/>
      <c r="AD202" s="307"/>
      <c r="AE202" s="305" t="s">
        <v>351</v>
      </c>
      <c r="AF202" s="306"/>
      <c r="AG202" s="306"/>
      <c r="AH202" s="306"/>
      <c r="AI202" s="306"/>
      <c r="AJ202" s="306"/>
      <c r="AK202" s="306"/>
      <c r="AL202" s="306"/>
      <c r="AM202" s="306"/>
      <c r="AN202" s="307"/>
      <c r="AO202" s="344">
        <v>1.1619999999999999</v>
      </c>
      <c r="AP202" s="344"/>
      <c r="AQ202" s="344"/>
      <c r="AR202" s="344"/>
      <c r="AS202" s="120"/>
      <c r="AT202" s="121">
        <f>AO202</f>
        <v>1.1619999999999999</v>
      </c>
      <c r="AU202" s="122">
        <v>1.1619999999999999</v>
      </c>
      <c r="AV202" s="122"/>
      <c r="AW202" s="94">
        <f>AU202</f>
        <v>1.1619999999999999</v>
      </c>
      <c r="AX202" s="94">
        <f t="shared" si="21"/>
        <v>0</v>
      </c>
      <c r="AY202" s="94">
        <f t="shared" si="22"/>
        <v>0</v>
      </c>
      <c r="AZ202" s="94">
        <f t="shared" si="23"/>
        <v>0</v>
      </c>
    </row>
    <row r="203" spans="1:52" ht="18.75" customHeight="1">
      <c r="A203" s="295" t="s">
        <v>299</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c r="AY203" s="296"/>
      <c r="AZ203" s="297"/>
    </row>
    <row r="204" spans="1:52" ht="76.5" customHeight="1">
      <c r="A204" s="288" t="s">
        <v>267</v>
      </c>
      <c r="B204" s="289"/>
      <c r="C204" s="289"/>
      <c r="D204" s="289"/>
      <c r="E204" s="289"/>
      <c r="F204" s="290"/>
      <c r="G204" s="328" t="s">
        <v>352</v>
      </c>
      <c r="H204" s="329"/>
      <c r="I204" s="329"/>
      <c r="J204" s="329"/>
      <c r="K204" s="329"/>
      <c r="L204" s="329"/>
      <c r="M204" s="329"/>
      <c r="N204" s="329"/>
      <c r="O204" s="329"/>
      <c r="P204" s="329"/>
      <c r="Q204" s="329"/>
      <c r="R204" s="329"/>
      <c r="S204" s="329"/>
      <c r="T204" s="329"/>
      <c r="U204" s="329"/>
      <c r="V204" s="329"/>
      <c r="W204" s="329"/>
      <c r="X204" s="329"/>
      <c r="Y204" s="329"/>
      <c r="Z204" s="204"/>
      <c r="AA204" s="204"/>
      <c r="AB204" s="204"/>
      <c r="AC204" s="204"/>
      <c r="AD204" s="204"/>
      <c r="AE204" s="206"/>
      <c r="AF204" s="206"/>
      <c r="AG204" s="206"/>
      <c r="AH204" s="206"/>
      <c r="AI204" s="206"/>
      <c r="AJ204" s="206"/>
      <c r="AK204" s="206"/>
      <c r="AL204" s="206"/>
      <c r="AM204" s="206"/>
      <c r="AN204" s="218"/>
      <c r="AO204" s="318"/>
      <c r="AP204" s="318"/>
      <c r="AQ204" s="318"/>
      <c r="AR204" s="318"/>
      <c r="AS204" s="30"/>
      <c r="AT204" s="70"/>
      <c r="AU204" s="58"/>
      <c r="AV204" s="58"/>
      <c r="AW204" s="55"/>
      <c r="AX204" s="55"/>
      <c r="AY204" s="55"/>
      <c r="AZ204" s="55"/>
    </row>
    <row r="205" spans="1:52" ht="16.5" customHeight="1">
      <c r="A205" s="288" t="s">
        <v>268</v>
      </c>
      <c r="B205" s="289"/>
      <c r="C205" s="289"/>
      <c r="D205" s="289"/>
      <c r="E205" s="289"/>
      <c r="F205" s="290"/>
      <c r="G205" s="291" t="s">
        <v>47</v>
      </c>
      <c r="H205" s="292"/>
      <c r="I205" s="292"/>
      <c r="J205" s="292"/>
      <c r="K205" s="292"/>
      <c r="L205" s="292"/>
      <c r="M205" s="292"/>
      <c r="N205" s="292"/>
      <c r="O205" s="292"/>
      <c r="P205" s="292"/>
      <c r="Q205" s="292"/>
      <c r="R205" s="292"/>
      <c r="S205" s="292"/>
      <c r="T205" s="292"/>
      <c r="U205" s="292"/>
      <c r="V205" s="292"/>
      <c r="W205" s="292"/>
      <c r="X205" s="292"/>
      <c r="Y205" s="293"/>
      <c r="Z205" s="229"/>
      <c r="AA205" s="230"/>
      <c r="AB205" s="230"/>
      <c r="AC205" s="230"/>
      <c r="AD205" s="231"/>
      <c r="AE205" s="229"/>
      <c r="AF205" s="230"/>
      <c r="AG205" s="230"/>
      <c r="AH205" s="230"/>
      <c r="AI205" s="230"/>
      <c r="AJ205" s="230"/>
      <c r="AK205" s="230"/>
      <c r="AL205" s="230"/>
      <c r="AM205" s="230"/>
      <c r="AN205" s="231"/>
      <c r="AO205" s="294"/>
      <c r="AP205" s="294"/>
      <c r="AQ205" s="294"/>
      <c r="AR205" s="294"/>
      <c r="AS205" s="33"/>
      <c r="AT205" s="89"/>
      <c r="AU205" s="68"/>
      <c r="AV205" s="68"/>
      <c r="AW205" s="68"/>
      <c r="AX205" s="68"/>
      <c r="AY205" s="68"/>
      <c r="AZ205" s="68"/>
    </row>
    <row r="206" spans="1:52" ht="15.75">
      <c r="A206" s="299" t="s">
        <v>269</v>
      </c>
      <c r="B206" s="300"/>
      <c r="C206" s="300"/>
      <c r="D206" s="300"/>
      <c r="E206" s="300"/>
      <c r="F206" s="301"/>
      <c r="G206" s="302" t="s">
        <v>154</v>
      </c>
      <c r="H206" s="303"/>
      <c r="I206" s="303"/>
      <c r="J206" s="303"/>
      <c r="K206" s="303"/>
      <c r="L206" s="303"/>
      <c r="M206" s="303"/>
      <c r="N206" s="303"/>
      <c r="O206" s="303"/>
      <c r="P206" s="303"/>
      <c r="Q206" s="303"/>
      <c r="R206" s="303"/>
      <c r="S206" s="303"/>
      <c r="T206" s="303"/>
      <c r="U206" s="303"/>
      <c r="V206" s="303"/>
      <c r="W206" s="303"/>
      <c r="X206" s="303"/>
      <c r="Y206" s="304"/>
      <c r="Z206" s="305" t="s">
        <v>73</v>
      </c>
      <c r="AA206" s="306"/>
      <c r="AB206" s="306"/>
      <c r="AC206" s="306"/>
      <c r="AD206" s="307"/>
      <c r="AE206" s="305" t="s">
        <v>353</v>
      </c>
      <c r="AF206" s="306"/>
      <c r="AG206" s="306"/>
      <c r="AH206" s="306"/>
      <c r="AI206" s="306"/>
      <c r="AJ206" s="306"/>
      <c r="AK206" s="306"/>
      <c r="AL206" s="306"/>
      <c r="AM206" s="306"/>
      <c r="AN206" s="307"/>
      <c r="AO206" s="311">
        <v>85</v>
      </c>
      <c r="AP206" s="311"/>
      <c r="AQ206" s="311"/>
      <c r="AR206" s="311"/>
      <c r="AS206" s="33"/>
      <c r="AT206" s="89">
        <f t="shared" si="19"/>
        <v>85</v>
      </c>
      <c r="AU206" s="49">
        <v>85</v>
      </c>
      <c r="AV206" s="49"/>
      <c r="AW206" s="68">
        <f t="shared" si="20"/>
        <v>85</v>
      </c>
      <c r="AX206" s="68">
        <f t="shared" si="21"/>
        <v>0</v>
      </c>
      <c r="AY206" s="68">
        <f t="shared" si="22"/>
        <v>0</v>
      </c>
      <c r="AZ206" s="68">
        <f t="shared" si="23"/>
        <v>0</v>
      </c>
    </row>
    <row r="207" spans="1:52" ht="15.75">
      <c r="A207" s="299" t="s">
        <v>270</v>
      </c>
      <c r="B207" s="300"/>
      <c r="C207" s="300"/>
      <c r="D207" s="300"/>
      <c r="E207" s="300"/>
      <c r="F207" s="301"/>
      <c r="G207" s="302" t="s">
        <v>155</v>
      </c>
      <c r="H207" s="303"/>
      <c r="I207" s="303"/>
      <c r="J207" s="303"/>
      <c r="K207" s="303"/>
      <c r="L207" s="303"/>
      <c r="M207" s="303"/>
      <c r="N207" s="303"/>
      <c r="O207" s="303"/>
      <c r="P207" s="303"/>
      <c r="Q207" s="303"/>
      <c r="R207" s="303"/>
      <c r="S207" s="303"/>
      <c r="T207" s="303"/>
      <c r="U207" s="303"/>
      <c r="V207" s="303"/>
      <c r="W207" s="303"/>
      <c r="X207" s="303"/>
      <c r="Y207" s="304"/>
      <c r="Z207" s="305" t="s">
        <v>73</v>
      </c>
      <c r="AA207" s="306"/>
      <c r="AB207" s="306"/>
      <c r="AC207" s="306"/>
      <c r="AD207" s="307"/>
      <c r="AE207" s="305" t="s">
        <v>353</v>
      </c>
      <c r="AF207" s="306"/>
      <c r="AG207" s="306"/>
      <c r="AH207" s="306"/>
      <c r="AI207" s="306"/>
      <c r="AJ207" s="306"/>
      <c r="AK207" s="306"/>
      <c r="AL207" s="306"/>
      <c r="AM207" s="306"/>
      <c r="AN207" s="307"/>
      <c r="AO207" s="311">
        <v>14</v>
      </c>
      <c r="AP207" s="311"/>
      <c r="AQ207" s="311"/>
      <c r="AR207" s="311"/>
      <c r="AS207" s="88"/>
      <c r="AT207" s="89">
        <f t="shared" si="19"/>
        <v>14</v>
      </c>
      <c r="AU207" s="49">
        <v>14</v>
      </c>
      <c r="AV207" s="49"/>
      <c r="AW207" s="68">
        <f t="shared" si="20"/>
        <v>14</v>
      </c>
      <c r="AX207" s="68">
        <f t="shared" si="21"/>
        <v>0</v>
      </c>
      <c r="AY207" s="68">
        <f t="shared" si="22"/>
        <v>0</v>
      </c>
      <c r="AZ207" s="68">
        <f t="shared" si="23"/>
        <v>0</v>
      </c>
    </row>
    <row r="208" spans="1:52" ht="36.75" customHeight="1">
      <c r="A208" s="299" t="s">
        <v>271</v>
      </c>
      <c r="B208" s="300"/>
      <c r="C208" s="300"/>
      <c r="D208" s="300"/>
      <c r="E208" s="300"/>
      <c r="F208" s="301"/>
      <c r="G208" s="302" t="s">
        <v>156</v>
      </c>
      <c r="H208" s="303"/>
      <c r="I208" s="303"/>
      <c r="J208" s="303"/>
      <c r="K208" s="303"/>
      <c r="L208" s="303"/>
      <c r="M208" s="303"/>
      <c r="N208" s="303"/>
      <c r="O208" s="303"/>
      <c r="P208" s="303"/>
      <c r="Q208" s="303"/>
      <c r="R208" s="303"/>
      <c r="S208" s="303"/>
      <c r="T208" s="303"/>
      <c r="U208" s="303"/>
      <c r="V208" s="303"/>
      <c r="W208" s="303"/>
      <c r="X208" s="303"/>
      <c r="Y208" s="304"/>
      <c r="Z208" s="305" t="s">
        <v>73</v>
      </c>
      <c r="AA208" s="306"/>
      <c r="AB208" s="306"/>
      <c r="AC208" s="306"/>
      <c r="AD208" s="307"/>
      <c r="AE208" s="323" t="s">
        <v>354</v>
      </c>
      <c r="AF208" s="324"/>
      <c r="AG208" s="324"/>
      <c r="AH208" s="324"/>
      <c r="AI208" s="324"/>
      <c r="AJ208" s="324"/>
      <c r="AK208" s="324"/>
      <c r="AL208" s="324"/>
      <c r="AM208" s="324"/>
      <c r="AN208" s="325"/>
      <c r="AO208" s="311">
        <v>559.20000000000005</v>
      </c>
      <c r="AP208" s="311"/>
      <c r="AQ208" s="311"/>
      <c r="AR208" s="311"/>
      <c r="AS208" s="88"/>
      <c r="AT208" s="89">
        <f>AO208</f>
        <v>559.20000000000005</v>
      </c>
      <c r="AU208" s="49">
        <v>559.20000000000005</v>
      </c>
      <c r="AV208" s="49"/>
      <c r="AW208" s="68">
        <f t="shared" si="20"/>
        <v>559.20000000000005</v>
      </c>
      <c r="AX208" s="68">
        <f t="shared" si="21"/>
        <v>0</v>
      </c>
      <c r="AY208" s="68">
        <f t="shared" si="22"/>
        <v>0</v>
      </c>
      <c r="AZ208" s="68">
        <f t="shared" si="23"/>
        <v>0</v>
      </c>
    </row>
    <row r="209" spans="1:52" ht="43.5" customHeight="1">
      <c r="A209" s="299" t="s">
        <v>272</v>
      </c>
      <c r="B209" s="300"/>
      <c r="C209" s="300"/>
      <c r="D209" s="300"/>
      <c r="E209" s="300"/>
      <c r="F209" s="301"/>
      <c r="G209" s="302" t="s">
        <v>157</v>
      </c>
      <c r="H209" s="303"/>
      <c r="I209" s="303"/>
      <c r="J209" s="303"/>
      <c r="K209" s="303"/>
      <c r="L209" s="303"/>
      <c r="M209" s="303"/>
      <c r="N209" s="303"/>
      <c r="O209" s="303"/>
      <c r="P209" s="303"/>
      <c r="Q209" s="303"/>
      <c r="R209" s="303"/>
      <c r="S209" s="303"/>
      <c r="T209" s="303"/>
      <c r="U209" s="303"/>
      <c r="V209" s="303"/>
      <c r="W209" s="303"/>
      <c r="X209" s="303"/>
      <c r="Y209" s="304"/>
      <c r="Z209" s="305" t="s">
        <v>73</v>
      </c>
      <c r="AA209" s="306"/>
      <c r="AB209" s="306"/>
      <c r="AC209" s="306"/>
      <c r="AD209" s="307"/>
      <c r="AE209" s="305" t="s">
        <v>355</v>
      </c>
      <c r="AF209" s="306"/>
      <c r="AG209" s="306"/>
      <c r="AH209" s="306"/>
      <c r="AI209" s="306"/>
      <c r="AJ209" s="306"/>
      <c r="AK209" s="306"/>
      <c r="AL209" s="306"/>
      <c r="AM209" s="306"/>
      <c r="AN209" s="307"/>
      <c r="AO209" s="311">
        <v>190</v>
      </c>
      <c r="AP209" s="311"/>
      <c r="AQ209" s="311"/>
      <c r="AR209" s="311"/>
      <c r="AS209" s="88">
        <v>110</v>
      </c>
      <c r="AT209" s="89">
        <f t="shared" si="19"/>
        <v>300</v>
      </c>
      <c r="AU209" s="49">
        <f>190-14.94913</f>
        <v>175.05087</v>
      </c>
      <c r="AV209" s="49">
        <v>110</v>
      </c>
      <c r="AW209" s="68">
        <f t="shared" si="20"/>
        <v>285.05087000000003</v>
      </c>
      <c r="AX209" s="68">
        <f>AU209-AO209</f>
        <v>-14.949129999999997</v>
      </c>
      <c r="AY209" s="68">
        <f t="shared" si="22"/>
        <v>0</v>
      </c>
      <c r="AZ209" s="68">
        <f>AW209-AT209</f>
        <v>-14.949129999999968</v>
      </c>
    </row>
    <row r="210" spans="1:52" ht="33.75" customHeight="1">
      <c r="A210" s="299" t="s">
        <v>273</v>
      </c>
      <c r="B210" s="300"/>
      <c r="C210" s="300"/>
      <c r="D210" s="300"/>
      <c r="E210" s="300"/>
      <c r="F210" s="301"/>
      <c r="G210" s="302" t="s">
        <v>356</v>
      </c>
      <c r="H210" s="303"/>
      <c r="I210" s="303"/>
      <c r="J210" s="303"/>
      <c r="K210" s="303"/>
      <c r="L210" s="303"/>
      <c r="M210" s="303"/>
      <c r="N210" s="303"/>
      <c r="O210" s="303"/>
      <c r="P210" s="303"/>
      <c r="Q210" s="303"/>
      <c r="R210" s="303"/>
      <c r="S210" s="303"/>
      <c r="T210" s="303"/>
      <c r="U210" s="303"/>
      <c r="V210" s="303"/>
      <c r="W210" s="303"/>
      <c r="X210" s="303"/>
      <c r="Y210" s="304"/>
      <c r="Z210" s="305" t="s">
        <v>110</v>
      </c>
      <c r="AA210" s="306"/>
      <c r="AB210" s="306"/>
      <c r="AC210" s="306"/>
      <c r="AD210" s="307"/>
      <c r="AE210" s="305" t="s">
        <v>355</v>
      </c>
      <c r="AF210" s="306"/>
      <c r="AG210" s="306"/>
      <c r="AH210" s="306"/>
      <c r="AI210" s="306"/>
      <c r="AJ210" s="306"/>
      <c r="AK210" s="306"/>
      <c r="AL210" s="306"/>
      <c r="AM210" s="306"/>
      <c r="AN210" s="307"/>
      <c r="AO210" s="338">
        <v>45</v>
      </c>
      <c r="AP210" s="339"/>
      <c r="AQ210" s="339"/>
      <c r="AR210" s="340"/>
      <c r="AS210" s="88"/>
      <c r="AT210" s="89">
        <f t="shared" si="19"/>
        <v>45</v>
      </c>
      <c r="AU210" s="49">
        <v>45</v>
      </c>
      <c r="AV210" s="49"/>
      <c r="AW210" s="68">
        <f t="shared" si="20"/>
        <v>45</v>
      </c>
      <c r="AX210" s="68">
        <f t="shared" si="21"/>
        <v>0</v>
      </c>
      <c r="AY210" s="68">
        <f t="shared" si="22"/>
        <v>0</v>
      </c>
      <c r="AZ210" s="68">
        <f t="shared" si="23"/>
        <v>0</v>
      </c>
    </row>
    <row r="211" spans="1:52" ht="33.75" customHeight="1">
      <c r="A211" s="299" t="s">
        <v>357</v>
      </c>
      <c r="B211" s="300"/>
      <c r="C211" s="300"/>
      <c r="D211" s="300"/>
      <c r="E211" s="300"/>
      <c r="F211" s="301"/>
      <c r="G211" s="302" t="s">
        <v>358</v>
      </c>
      <c r="H211" s="303"/>
      <c r="I211" s="303"/>
      <c r="J211" s="303"/>
      <c r="K211" s="303"/>
      <c r="L211" s="303"/>
      <c r="M211" s="303"/>
      <c r="N211" s="303"/>
      <c r="O211" s="303"/>
      <c r="P211" s="303"/>
      <c r="Q211" s="303"/>
      <c r="R211" s="303"/>
      <c r="S211" s="303"/>
      <c r="T211" s="303"/>
      <c r="U211" s="303"/>
      <c r="V211" s="303"/>
      <c r="W211" s="303"/>
      <c r="X211" s="303"/>
      <c r="Y211" s="304"/>
      <c r="Z211" s="305" t="s">
        <v>110</v>
      </c>
      <c r="AA211" s="306"/>
      <c r="AB211" s="306"/>
      <c r="AC211" s="306"/>
      <c r="AD211" s="307"/>
      <c r="AE211" s="305" t="s">
        <v>355</v>
      </c>
      <c r="AF211" s="306"/>
      <c r="AG211" s="306"/>
      <c r="AH211" s="306"/>
      <c r="AI211" s="306"/>
      <c r="AJ211" s="306"/>
      <c r="AK211" s="306"/>
      <c r="AL211" s="306"/>
      <c r="AM211" s="306"/>
      <c r="AN211" s="307"/>
      <c r="AO211" s="338"/>
      <c r="AP211" s="339"/>
      <c r="AQ211" s="339"/>
      <c r="AR211" s="340"/>
      <c r="AS211" s="114">
        <v>35</v>
      </c>
      <c r="AT211" s="115">
        <f>AS211</f>
        <v>35</v>
      </c>
      <c r="AU211" s="49"/>
      <c r="AV211" s="49">
        <v>35</v>
      </c>
      <c r="AW211" s="68">
        <f>AV211</f>
        <v>35</v>
      </c>
      <c r="AX211" s="68"/>
      <c r="AY211" s="68"/>
      <c r="AZ211" s="68">
        <f t="shared" si="23"/>
        <v>0</v>
      </c>
    </row>
    <row r="212" spans="1:52" ht="23.25" customHeight="1">
      <c r="A212" s="295" t="s">
        <v>345</v>
      </c>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7"/>
    </row>
    <row r="213" spans="1:52" ht="18.75" customHeight="1">
      <c r="A213" s="288" t="s">
        <v>274</v>
      </c>
      <c r="B213" s="289"/>
      <c r="C213" s="289"/>
      <c r="D213" s="289"/>
      <c r="E213" s="289"/>
      <c r="F213" s="290"/>
      <c r="G213" s="291" t="s">
        <v>48</v>
      </c>
      <c r="H213" s="292"/>
      <c r="I213" s="292"/>
      <c r="J213" s="292"/>
      <c r="K213" s="292"/>
      <c r="L213" s="292"/>
      <c r="M213" s="292"/>
      <c r="N213" s="292"/>
      <c r="O213" s="292"/>
      <c r="P213" s="292"/>
      <c r="Q213" s="292"/>
      <c r="R213" s="292"/>
      <c r="S213" s="292"/>
      <c r="T213" s="292"/>
      <c r="U213" s="292"/>
      <c r="V213" s="292"/>
      <c r="W213" s="292"/>
      <c r="X213" s="292"/>
      <c r="Y213" s="293"/>
      <c r="Z213" s="291" t="s">
        <v>51</v>
      </c>
      <c r="AA213" s="292"/>
      <c r="AB213" s="292"/>
      <c r="AC213" s="292"/>
      <c r="AD213" s="293"/>
      <c r="AE213" s="291" t="s">
        <v>51</v>
      </c>
      <c r="AF213" s="292"/>
      <c r="AG213" s="292"/>
      <c r="AH213" s="292"/>
      <c r="AI213" s="292"/>
      <c r="AJ213" s="292"/>
      <c r="AK213" s="292"/>
      <c r="AL213" s="292"/>
      <c r="AM213" s="292"/>
      <c r="AN213" s="293"/>
      <c r="AO213" s="298"/>
      <c r="AP213" s="298"/>
      <c r="AQ213" s="298"/>
      <c r="AR213" s="298"/>
      <c r="AS213" s="33"/>
      <c r="AT213" s="70">
        <f t="shared" si="19"/>
        <v>0</v>
      </c>
      <c r="AU213" s="62"/>
      <c r="AV213" s="62"/>
      <c r="AW213" s="55">
        <f t="shared" si="20"/>
        <v>0</v>
      </c>
      <c r="AX213" s="55">
        <f t="shared" si="21"/>
        <v>0</v>
      </c>
      <c r="AY213" s="55">
        <f t="shared" si="22"/>
        <v>0</v>
      </c>
      <c r="AZ213" s="55">
        <f t="shared" si="23"/>
        <v>0</v>
      </c>
    </row>
    <row r="214" spans="1:52" ht="15.75">
      <c r="A214" s="299" t="s">
        <v>275</v>
      </c>
      <c r="B214" s="300"/>
      <c r="C214" s="300"/>
      <c r="D214" s="300"/>
      <c r="E214" s="300"/>
      <c r="F214" s="301"/>
      <c r="G214" s="302" t="s">
        <v>158</v>
      </c>
      <c r="H214" s="303"/>
      <c r="I214" s="303"/>
      <c r="J214" s="303"/>
      <c r="K214" s="303"/>
      <c r="L214" s="303"/>
      <c r="M214" s="303"/>
      <c r="N214" s="303"/>
      <c r="O214" s="303"/>
      <c r="P214" s="303"/>
      <c r="Q214" s="303"/>
      <c r="R214" s="303"/>
      <c r="S214" s="303"/>
      <c r="T214" s="303"/>
      <c r="U214" s="303"/>
      <c r="V214" s="303"/>
      <c r="W214" s="303"/>
      <c r="X214" s="303"/>
      <c r="Y214" s="304"/>
      <c r="Z214" s="305" t="s">
        <v>49</v>
      </c>
      <c r="AA214" s="306"/>
      <c r="AB214" s="306"/>
      <c r="AC214" s="306"/>
      <c r="AD214" s="307"/>
      <c r="AE214" s="305" t="s">
        <v>111</v>
      </c>
      <c r="AF214" s="306"/>
      <c r="AG214" s="306"/>
      <c r="AH214" s="306"/>
      <c r="AI214" s="306"/>
      <c r="AJ214" s="306"/>
      <c r="AK214" s="306"/>
      <c r="AL214" s="306"/>
      <c r="AM214" s="306"/>
      <c r="AN214" s="307"/>
      <c r="AO214" s="337">
        <v>25</v>
      </c>
      <c r="AP214" s="337"/>
      <c r="AQ214" s="337"/>
      <c r="AR214" s="337"/>
      <c r="AS214" s="92"/>
      <c r="AT214" s="102">
        <f t="shared" si="19"/>
        <v>25</v>
      </c>
      <c r="AU214" s="65">
        <v>25</v>
      </c>
      <c r="AV214" s="96"/>
      <c r="AW214" s="103">
        <f t="shared" si="20"/>
        <v>25</v>
      </c>
      <c r="AX214" s="97">
        <f t="shared" si="21"/>
        <v>0</v>
      </c>
      <c r="AY214" s="97">
        <f t="shared" si="22"/>
        <v>0</v>
      </c>
      <c r="AZ214" s="97">
        <f t="shared" si="23"/>
        <v>0</v>
      </c>
    </row>
    <row r="215" spans="1:52" ht="30" customHeight="1">
      <c r="A215" s="299" t="s">
        <v>276</v>
      </c>
      <c r="B215" s="300"/>
      <c r="C215" s="300"/>
      <c r="D215" s="300"/>
      <c r="E215" s="300"/>
      <c r="F215" s="301"/>
      <c r="G215" s="302" t="s">
        <v>159</v>
      </c>
      <c r="H215" s="303"/>
      <c r="I215" s="303"/>
      <c r="J215" s="303"/>
      <c r="K215" s="303"/>
      <c r="L215" s="303"/>
      <c r="M215" s="303"/>
      <c r="N215" s="303"/>
      <c r="O215" s="303"/>
      <c r="P215" s="303"/>
      <c r="Q215" s="303"/>
      <c r="R215" s="303"/>
      <c r="S215" s="303"/>
      <c r="T215" s="303"/>
      <c r="U215" s="303"/>
      <c r="V215" s="303"/>
      <c r="W215" s="303"/>
      <c r="X215" s="303"/>
      <c r="Y215" s="304"/>
      <c r="Z215" s="305" t="s">
        <v>49</v>
      </c>
      <c r="AA215" s="306"/>
      <c r="AB215" s="306"/>
      <c r="AC215" s="306"/>
      <c r="AD215" s="307"/>
      <c r="AE215" s="305" t="s">
        <v>89</v>
      </c>
      <c r="AF215" s="306"/>
      <c r="AG215" s="306"/>
      <c r="AH215" s="306"/>
      <c r="AI215" s="306"/>
      <c r="AJ215" s="306"/>
      <c r="AK215" s="306"/>
      <c r="AL215" s="306"/>
      <c r="AM215" s="306"/>
      <c r="AN215" s="307"/>
      <c r="AO215" s="312">
        <v>5</v>
      </c>
      <c r="AP215" s="312"/>
      <c r="AQ215" s="312"/>
      <c r="AR215" s="312"/>
      <c r="AS215" s="92"/>
      <c r="AT215" s="95">
        <f t="shared" si="19"/>
        <v>5</v>
      </c>
      <c r="AU215" s="96">
        <v>5</v>
      </c>
      <c r="AV215" s="96"/>
      <c r="AW215" s="97">
        <f t="shared" si="20"/>
        <v>5</v>
      </c>
      <c r="AX215" s="97">
        <f t="shared" si="21"/>
        <v>0</v>
      </c>
      <c r="AY215" s="97">
        <f t="shared" si="22"/>
        <v>0</v>
      </c>
      <c r="AZ215" s="97">
        <f t="shared" si="23"/>
        <v>0</v>
      </c>
    </row>
    <row r="216" spans="1:52" ht="34.5" customHeight="1">
      <c r="A216" s="299" t="s">
        <v>277</v>
      </c>
      <c r="B216" s="300"/>
      <c r="C216" s="300"/>
      <c r="D216" s="300"/>
      <c r="E216" s="300"/>
      <c r="F216" s="301"/>
      <c r="G216" s="302" t="s">
        <v>160</v>
      </c>
      <c r="H216" s="303"/>
      <c r="I216" s="303"/>
      <c r="J216" s="303"/>
      <c r="K216" s="303"/>
      <c r="L216" s="303"/>
      <c r="M216" s="303"/>
      <c r="N216" s="303"/>
      <c r="O216" s="303"/>
      <c r="P216" s="303"/>
      <c r="Q216" s="303"/>
      <c r="R216" s="303"/>
      <c r="S216" s="303"/>
      <c r="T216" s="303"/>
      <c r="U216" s="303"/>
      <c r="V216" s="303"/>
      <c r="W216" s="303"/>
      <c r="X216" s="303"/>
      <c r="Y216" s="304"/>
      <c r="Z216" s="305" t="s">
        <v>49</v>
      </c>
      <c r="AA216" s="306"/>
      <c r="AB216" s="306"/>
      <c r="AC216" s="306"/>
      <c r="AD216" s="307"/>
      <c r="AE216" s="305" t="s">
        <v>89</v>
      </c>
      <c r="AF216" s="306"/>
      <c r="AG216" s="306"/>
      <c r="AH216" s="306"/>
      <c r="AI216" s="306"/>
      <c r="AJ216" s="306"/>
      <c r="AK216" s="306"/>
      <c r="AL216" s="306"/>
      <c r="AM216" s="306"/>
      <c r="AN216" s="307"/>
      <c r="AO216" s="337">
        <v>180</v>
      </c>
      <c r="AP216" s="337"/>
      <c r="AQ216" s="337"/>
      <c r="AR216" s="337"/>
      <c r="AS216" s="92"/>
      <c r="AT216" s="102">
        <f t="shared" si="19"/>
        <v>180</v>
      </c>
      <c r="AU216" s="65">
        <v>180</v>
      </c>
      <c r="AV216" s="96"/>
      <c r="AW216" s="103">
        <f t="shared" si="20"/>
        <v>180</v>
      </c>
      <c r="AX216" s="97">
        <f t="shared" si="21"/>
        <v>0</v>
      </c>
      <c r="AY216" s="97">
        <f t="shared" si="22"/>
        <v>0</v>
      </c>
      <c r="AZ216" s="97">
        <f t="shared" si="23"/>
        <v>0</v>
      </c>
    </row>
    <row r="217" spans="1:52" ht="15.75">
      <c r="A217" s="299" t="s">
        <v>278</v>
      </c>
      <c r="B217" s="300"/>
      <c r="C217" s="300"/>
      <c r="D217" s="300"/>
      <c r="E217" s="300"/>
      <c r="F217" s="301"/>
      <c r="G217" s="302" t="s">
        <v>161</v>
      </c>
      <c r="H217" s="303"/>
      <c r="I217" s="303"/>
      <c r="J217" s="303"/>
      <c r="K217" s="303"/>
      <c r="L217" s="303"/>
      <c r="M217" s="303"/>
      <c r="N217" s="303"/>
      <c r="O217" s="303"/>
      <c r="P217" s="303"/>
      <c r="Q217" s="303"/>
      <c r="R217" s="303"/>
      <c r="S217" s="303"/>
      <c r="T217" s="303"/>
      <c r="U217" s="303"/>
      <c r="V217" s="303"/>
      <c r="W217" s="303"/>
      <c r="X217" s="303"/>
      <c r="Y217" s="304"/>
      <c r="Z217" s="305" t="s">
        <v>49</v>
      </c>
      <c r="AA217" s="306"/>
      <c r="AB217" s="306"/>
      <c r="AC217" s="306"/>
      <c r="AD217" s="307"/>
      <c r="AE217" s="305" t="s">
        <v>76</v>
      </c>
      <c r="AF217" s="306"/>
      <c r="AG217" s="306"/>
      <c r="AH217" s="306"/>
      <c r="AI217" s="306"/>
      <c r="AJ217" s="306"/>
      <c r="AK217" s="306"/>
      <c r="AL217" s="306"/>
      <c r="AM217" s="306"/>
      <c r="AN217" s="307"/>
      <c r="AO217" s="312">
        <v>1</v>
      </c>
      <c r="AP217" s="312"/>
      <c r="AQ217" s="312"/>
      <c r="AR217" s="312"/>
      <c r="AS217" s="92"/>
      <c r="AT217" s="95">
        <f t="shared" si="19"/>
        <v>1</v>
      </c>
      <c r="AU217" s="96">
        <v>1</v>
      </c>
      <c r="AV217" s="96"/>
      <c r="AW217" s="97">
        <f t="shared" si="20"/>
        <v>1</v>
      </c>
      <c r="AX217" s="97">
        <f t="shared" si="21"/>
        <v>0</v>
      </c>
      <c r="AY217" s="97">
        <f t="shared" si="22"/>
        <v>0</v>
      </c>
      <c r="AZ217" s="97">
        <f t="shared" si="23"/>
        <v>0</v>
      </c>
    </row>
    <row r="218" spans="1:52" ht="15.75">
      <c r="A218" s="299" t="s">
        <v>359</v>
      </c>
      <c r="B218" s="300"/>
      <c r="C218" s="300"/>
      <c r="D218" s="300"/>
      <c r="E218" s="300"/>
      <c r="F218" s="301"/>
      <c r="G218" s="302" t="s">
        <v>363</v>
      </c>
      <c r="H218" s="303"/>
      <c r="I218" s="303"/>
      <c r="J218" s="303"/>
      <c r="K218" s="303"/>
      <c r="L218" s="303"/>
      <c r="M218" s="303"/>
      <c r="N218" s="303"/>
      <c r="O218" s="303"/>
      <c r="P218" s="303"/>
      <c r="Q218" s="303"/>
      <c r="R218" s="303"/>
      <c r="S218" s="303"/>
      <c r="T218" s="303"/>
      <c r="U218" s="303"/>
      <c r="V218" s="303"/>
      <c r="W218" s="303"/>
      <c r="X218" s="303"/>
      <c r="Y218" s="304"/>
      <c r="Z218" s="305" t="s">
        <v>49</v>
      </c>
      <c r="AA218" s="306"/>
      <c r="AB218" s="306"/>
      <c r="AC218" s="306"/>
      <c r="AD218" s="307"/>
      <c r="AE218" s="305" t="s">
        <v>89</v>
      </c>
      <c r="AF218" s="306"/>
      <c r="AG218" s="306"/>
      <c r="AH218" s="306"/>
      <c r="AI218" s="306"/>
      <c r="AJ218" s="306"/>
      <c r="AK218" s="306"/>
      <c r="AL218" s="306"/>
      <c r="AM218" s="306"/>
      <c r="AN218" s="307"/>
      <c r="AO218" s="312">
        <v>1</v>
      </c>
      <c r="AP218" s="312"/>
      <c r="AQ218" s="312"/>
      <c r="AR218" s="312"/>
      <c r="AS218" s="118"/>
      <c r="AT218" s="123">
        <f>AO218</f>
        <v>1</v>
      </c>
      <c r="AU218" s="96">
        <v>1</v>
      </c>
      <c r="AV218" s="96"/>
      <c r="AW218" s="97">
        <f>AU218</f>
        <v>1</v>
      </c>
      <c r="AX218" s="97">
        <v>0</v>
      </c>
      <c r="AY218" s="97"/>
      <c r="AZ218" s="97">
        <v>0</v>
      </c>
    </row>
    <row r="219" spans="1:52" ht="15.75">
      <c r="A219" s="299" t="s">
        <v>360</v>
      </c>
      <c r="B219" s="300"/>
      <c r="C219" s="300"/>
      <c r="D219" s="300"/>
      <c r="E219" s="300"/>
      <c r="F219" s="301"/>
      <c r="G219" s="302" t="s">
        <v>364</v>
      </c>
      <c r="H219" s="303"/>
      <c r="I219" s="303"/>
      <c r="J219" s="303"/>
      <c r="K219" s="303"/>
      <c r="L219" s="303"/>
      <c r="M219" s="303"/>
      <c r="N219" s="303"/>
      <c r="O219" s="303"/>
      <c r="P219" s="303"/>
      <c r="Q219" s="303"/>
      <c r="R219" s="303"/>
      <c r="S219" s="303"/>
      <c r="T219" s="303"/>
      <c r="U219" s="303"/>
      <c r="V219" s="303"/>
      <c r="W219" s="303"/>
      <c r="X219" s="303"/>
      <c r="Y219" s="304"/>
      <c r="Z219" s="305" t="s">
        <v>49</v>
      </c>
      <c r="AA219" s="306"/>
      <c r="AB219" s="306"/>
      <c r="AC219" s="306"/>
      <c r="AD219" s="307"/>
      <c r="AE219" s="305" t="s">
        <v>89</v>
      </c>
      <c r="AF219" s="306"/>
      <c r="AG219" s="306"/>
      <c r="AH219" s="306"/>
      <c r="AI219" s="306"/>
      <c r="AJ219" s="306"/>
      <c r="AK219" s="306"/>
      <c r="AL219" s="306"/>
      <c r="AM219" s="306"/>
      <c r="AN219" s="307"/>
      <c r="AO219" s="312"/>
      <c r="AP219" s="312"/>
      <c r="AQ219" s="312"/>
      <c r="AR219" s="312"/>
      <c r="AS219" s="118">
        <v>2</v>
      </c>
      <c r="AT219" s="123"/>
      <c r="AU219" s="96"/>
      <c r="AV219" s="96">
        <v>2</v>
      </c>
      <c r="AW219" s="97"/>
      <c r="AX219" s="97">
        <v>0</v>
      </c>
      <c r="AY219" s="97">
        <v>0</v>
      </c>
      <c r="AZ219" s="97">
        <v>0</v>
      </c>
    </row>
    <row r="220" spans="1:52" ht="23.25" customHeight="1">
      <c r="A220" s="295" t="s">
        <v>299</v>
      </c>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c r="AY220" s="296"/>
      <c r="AZ220" s="297"/>
    </row>
    <row r="221" spans="1:52" ht="18" customHeight="1">
      <c r="A221" s="288" t="s">
        <v>279</v>
      </c>
      <c r="B221" s="289"/>
      <c r="C221" s="289"/>
      <c r="D221" s="289"/>
      <c r="E221" s="289"/>
      <c r="F221" s="290"/>
      <c r="G221" s="291" t="s">
        <v>50</v>
      </c>
      <c r="H221" s="292"/>
      <c r="I221" s="292"/>
      <c r="J221" s="292"/>
      <c r="K221" s="292"/>
      <c r="L221" s="292"/>
      <c r="M221" s="292"/>
      <c r="N221" s="292"/>
      <c r="O221" s="292"/>
      <c r="P221" s="292"/>
      <c r="Q221" s="292"/>
      <c r="R221" s="292"/>
      <c r="S221" s="292"/>
      <c r="T221" s="292"/>
      <c r="U221" s="292"/>
      <c r="V221" s="292"/>
      <c r="W221" s="292"/>
      <c r="X221" s="292"/>
      <c r="Y221" s="293"/>
      <c r="Z221" s="291" t="s">
        <v>51</v>
      </c>
      <c r="AA221" s="292"/>
      <c r="AB221" s="292"/>
      <c r="AC221" s="292"/>
      <c r="AD221" s="293"/>
      <c r="AE221" s="291" t="s">
        <v>51</v>
      </c>
      <c r="AF221" s="292"/>
      <c r="AG221" s="292"/>
      <c r="AH221" s="292"/>
      <c r="AI221" s="292"/>
      <c r="AJ221" s="292"/>
      <c r="AK221" s="292"/>
      <c r="AL221" s="292"/>
      <c r="AM221" s="292"/>
      <c r="AN221" s="293"/>
      <c r="AO221" s="311"/>
      <c r="AP221" s="311"/>
      <c r="AQ221" s="311"/>
      <c r="AR221" s="311"/>
      <c r="AS221" s="33"/>
      <c r="AT221" s="89">
        <f t="shared" si="19"/>
        <v>0</v>
      </c>
      <c r="AU221" s="49"/>
      <c r="AV221" s="49"/>
      <c r="AW221" s="68">
        <f t="shared" si="20"/>
        <v>0</v>
      </c>
      <c r="AX221" s="68">
        <f t="shared" si="21"/>
        <v>0</v>
      </c>
      <c r="AY221" s="68">
        <f t="shared" si="22"/>
        <v>0</v>
      </c>
      <c r="AZ221" s="68">
        <f t="shared" si="23"/>
        <v>0</v>
      </c>
    </row>
    <row r="222" spans="1:52" ht="34.5" customHeight="1">
      <c r="A222" s="299" t="s">
        <v>280</v>
      </c>
      <c r="B222" s="300"/>
      <c r="C222" s="300"/>
      <c r="D222" s="300"/>
      <c r="E222" s="300"/>
      <c r="F222" s="301"/>
      <c r="G222" s="302" t="s">
        <v>162</v>
      </c>
      <c r="H222" s="303"/>
      <c r="I222" s="303"/>
      <c r="J222" s="303"/>
      <c r="K222" s="303"/>
      <c r="L222" s="303"/>
      <c r="M222" s="303"/>
      <c r="N222" s="303"/>
      <c r="O222" s="303"/>
      <c r="P222" s="303"/>
      <c r="Q222" s="303"/>
      <c r="R222" s="303"/>
      <c r="S222" s="303"/>
      <c r="T222" s="303"/>
      <c r="U222" s="303"/>
      <c r="V222" s="303"/>
      <c r="W222" s="303"/>
      <c r="X222" s="303"/>
      <c r="Y222" s="304"/>
      <c r="Z222" s="305" t="s">
        <v>57</v>
      </c>
      <c r="AA222" s="306"/>
      <c r="AB222" s="306"/>
      <c r="AC222" s="306"/>
      <c r="AD222" s="307"/>
      <c r="AE222" s="305" t="s">
        <v>163</v>
      </c>
      <c r="AF222" s="306"/>
      <c r="AG222" s="306"/>
      <c r="AH222" s="306"/>
      <c r="AI222" s="306"/>
      <c r="AJ222" s="306"/>
      <c r="AK222" s="306"/>
      <c r="AL222" s="306"/>
      <c r="AM222" s="306"/>
      <c r="AN222" s="307"/>
      <c r="AO222" s="311">
        <v>3.4</v>
      </c>
      <c r="AP222" s="311"/>
      <c r="AQ222" s="311"/>
      <c r="AR222" s="311"/>
      <c r="AS222" s="88"/>
      <c r="AT222" s="89">
        <f t="shared" si="19"/>
        <v>3.4</v>
      </c>
      <c r="AU222" s="49">
        <v>3.4</v>
      </c>
      <c r="AV222" s="49"/>
      <c r="AW222" s="68">
        <f t="shared" si="20"/>
        <v>3.4</v>
      </c>
      <c r="AX222" s="68">
        <f t="shared" si="21"/>
        <v>0</v>
      </c>
      <c r="AY222" s="68">
        <f t="shared" si="22"/>
        <v>0</v>
      </c>
      <c r="AZ222" s="68">
        <f t="shared" si="23"/>
        <v>0</v>
      </c>
    </row>
    <row r="223" spans="1:52" ht="40.5" customHeight="1">
      <c r="A223" s="299" t="s">
        <v>281</v>
      </c>
      <c r="B223" s="300"/>
      <c r="C223" s="300"/>
      <c r="D223" s="300"/>
      <c r="E223" s="300"/>
      <c r="F223" s="301"/>
      <c r="G223" s="302" t="s">
        <v>164</v>
      </c>
      <c r="H223" s="303"/>
      <c r="I223" s="303"/>
      <c r="J223" s="303"/>
      <c r="K223" s="303"/>
      <c r="L223" s="303"/>
      <c r="M223" s="303"/>
      <c r="N223" s="303"/>
      <c r="O223" s="303"/>
      <c r="P223" s="303"/>
      <c r="Q223" s="303"/>
      <c r="R223" s="303"/>
      <c r="S223" s="303"/>
      <c r="T223" s="303"/>
      <c r="U223" s="303"/>
      <c r="V223" s="303"/>
      <c r="W223" s="303"/>
      <c r="X223" s="303"/>
      <c r="Y223" s="304"/>
      <c r="Z223" s="305" t="s">
        <v>57</v>
      </c>
      <c r="AA223" s="306"/>
      <c r="AB223" s="306"/>
      <c r="AC223" s="306"/>
      <c r="AD223" s="307"/>
      <c r="AE223" s="305" t="s">
        <v>165</v>
      </c>
      <c r="AF223" s="306"/>
      <c r="AG223" s="306"/>
      <c r="AH223" s="306"/>
      <c r="AI223" s="306"/>
      <c r="AJ223" s="306"/>
      <c r="AK223" s="306"/>
      <c r="AL223" s="306"/>
      <c r="AM223" s="306"/>
      <c r="AN223" s="307"/>
      <c r="AO223" s="311">
        <v>2.8</v>
      </c>
      <c r="AP223" s="311"/>
      <c r="AQ223" s="311"/>
      <c r="AR223" s="311"/>
      <c r="AS223" s="88"/>
      <c r="AT223" s="89">
        <f t="shared" si="19"/>
        <v>2.8</v>
      </c>
      <c r="AU223" s="49">
        <v>2.8</v>
      </c>
      <c r="AV223" s="49"/>
      <c r="AW223" s="68">
        <f t="shared" si="20"/>
        <v>2.8</v>
      </c>
      <c r="AX223" s="68">
        <f t="shared" si="21"/>
        <v>0</v>
      </c>
      <c r="AY223" s="68">
        <f t="shared" si="22"/>
        <v>0</v>
      </c>
      <c r="AZ223" s="68">
        <f t="shared" si="23"/>
        <v>0</v>
      </c>
    </row>
    <row r="224" spans="1:52" ht="30.75" customHeight="1">
      <c r="A224" s="299" t="s">
        <v>282</v>
      </c>
      <c r="B224" s="300"/>
      <c r="C224" s="300"/>
      <c r="D224" s="300"/>
      <c r="E224" s="300"/>
      <c r="F224" s="301"/>
      <c r="G224" s="302" t="s">
        <v>166</v>
      </c>
      <c r="H224" s="303"/>
      <c r="I224" s="303"/>
      <c r="J224" s="303"/>
      <c r="K224" s="303"/>
      <c r="L224" s="303"/>
      <c r="M224" s="303"/>
      <c r="N224" s="303"/>
      <c r="O224" s="303"/>
      <c r="P224" s="303"/>
      <c r="Q224" s="303"/>
      <c r="R224" s="303"/>
      <c r="S224" s="303"/>
      <c r="T224" s="303"/>
      <c r="U224" s="303"/>
      <c r="V224" s="303"/>
      <c r="W224" s="303"/>
      <c r="X224" s="303"/>
      <c r="Y224" s="304"/>
      <c r="Z224" s="305" t="s">
        <v>57</v>
      </c>
      <c r="AA224" s="306"/>
      <c r="AB224" s="306"/>
      <c r="AC224" s="306"/>
      <c r="AD224" s="307"/>
      <c r="AE224" s="305" t="s">
        <v>167</v>
      </c>
      <c r="AF224" s="306"/>
      <c r="AG224" s="306"/>
      <c r="AH224" s="306"/>
      <c r="AI224" s="306"/>
      <c r="AJ224" s="306"/>
      <c r="AK224" s="306"/>
      <c r="AL224" s="306"/>
      <c r="AM224" s="306"/>
      <c r="AN224" s="307"/>
      <c r="AO224" s="311">
        <v>3.11</v>
      </c>
      <c r="AP224" s="311"/>
      <c r="AQ224" s="311"/>
      <c r="AR224" s="311"/>
      <c r="AS224" s="88"/>
      <c r="AT224" s="89">
        <f t="shared" si="19"/>
        <v>3.11</v>
      </c>
      <c r="AU224" s="49">
        <v>3.11</v>
      </c>
      <c r="AV224" s="49"/>
      <c r="AW224" s="68">
        <f t="shared" si="20"/>
        <v>3.11</v>
      </c>
      <c r="AX224" s="68">
        <f t="shared" si="21"/>
        <v>0</v>
      </c>
      <c r="AY224" s="68">
        <f t="shared" si="22"/>
        <v>0</v>
      </c>
      <c r="AZ224" s="68">
        <f t="shared" si="23"/>
        <v>0</v>
      </c>
    </row>
    <row r="225" spans="1:52" ht="31.5" customHeight="1">
      <c r="A225" s="299" t="s">
        <v>283</v>
      </c>
      <c r="B225" s="300"/>
      <c r="C225" s="300"/>
      <c r="D225" s="300"/>
      <c r="E225" s="300"/>
      <c r="F225" s="301"/>
      <c r="G225" s="302" t="s">
        <v>168</v>
      </c>
      <c r="H225" s="303"/>
      <c r="I225" s="303"/>
      <c r="J225" s="303"/>
      <c r="K225" s="303"/>
      <c r="L225" s="303"/>
      <c r="M225" s="303"/>
      <c r="N225" s="303"/>
      <c r="O225" s="303"/>
      <c r="P225" s="303"/>
      <c r="Q225" s="303"/>
      <c r="R225" s="303"/>
      <c r="S225" s="303"/>
      <c r="T225" s="303"/>
      <c r="U225" s="303"/>
      <c r="V225" s="303"/>
      <c r="W225" s="303"/>
      <c r="X225" s="303"/>
      <c r="Y225" s="304"/>
      <c r="Z225" s="305" t="s">
        <v>57</v>
      </c>
      <c r="AA225" s="306"/>
      <c r="AB225" s="306"/>
      <c r="AC225" s="306"/>
      <c r="AD225" s="307"/>
      <c r="AE225" s="305" t="s">
        <v>169</v>
      </c>
      <c r="AF225" s="306"/>
      <c r="AG225" s="306"/>
      <c r="AH225" s="306"/>
      <c r="AI225" s="306"/>
      <c r="AJ225" s="306"/>
      <c r="AK225" s="306"/>
      <c r="AL225" s="306"/>
      <c r="AM225" s="306"/>
      <c r="AN225" s="307"/>
      <c r="AO225" s="311">
        <v>190</v>
      </c>
      <c r="AP225" s="311"/>
      <c r="AQ225" s="311"/>
      <c r="AR225" s="311"/>
      <c r="AS225" s="88">
        <v>110</v>
      </c>
      <c r="AT225" s="89">
        <f t="shared" si="19"/>
        <v>300</v>
      </c>
      <c r="AU225" s="49">
        <f>AU209/AU217</f>
        <v>175.05087</v>
      </c>
      <c r="AV225" s="49">
        <v>110</v>
      </c>
      <c r="AW225" s="68">
        <f t="shared" si="20"/>
        <v>285.05087000000003</v>
      </c>
      <c r="AX225" s="68">
        <f>AU225-AO225</f>
        <v>-14.949129999999997</v>
      </c>
      <c r="AY225" s="68">
        <f t="shared" si="22"/>
        <v>0</v>
      </c>
      <c r="AZ225" s="68">
        <f>AW225-AT225</f>
        <v>-14.949129999999968</v>
      </c>
    </row>
    <row r="226" spans="1:52" ht="31.5" customHeight="1">
      <c r="A226" s="299" t="s">
        <v>361</v>
      </c>
      <c r="B226" s="300"/>
      <c r="C226" s="300"/>
      <c r="D226" s="300"/>
      <c r="E226" s="300"/>
      <c r="F226" s="301"/>
      <c r="G226" s="302" t="s">
        <v>365</v>
      </c>
      <c r="H226" s="303"/>
      <c r="I226" s="303"/>
      <c r="J226" s="303"/>
      <c r="K226" s="303"/>
      <c r="L226" s="303"/>
      <c r="M226" s="303"/>
      <c r="N226" s="303"/>
      <c r="O226" s="303"/>
      <c r="P226" s="303"/>
      <c r="Q226" s="303"/>
      <c r="R226" s="303"/>
      <c r="S226" s="303"/>
      <c r="T226" s="303"/>
      <c r="U226" s="303"/>
      <c r="V226" s="303"/>
      <c r="W226" s="303"/>
      <c r="X226" s="303"/>
      <c r="Y226" s="304"/>
      <c r="Z226" s="305" t="s">
        <v>57</v>
      </c>
      <c r="AA226" s="306"/>
      <c r="AB226" s="306"/>
      <c r="AC226" s="306"/>
      <c r="AD226" s="307"/>
      <c r="AE226" s="305" t="s">
        <v>366</v>
      </c>
      <c r="AF226" s="306"/>
      <c r="AG226" s="306"/>
      <c r="AH226" s="306"/>
      <c r="AI226" s="306"/>
      <c r="AJ226" s="306"/>
      <c r="AK226" s="306"/>
      <c r="AL226" s="306"/>
      <c r="AM226" s="306"/>
      <c r="AN226" s="307"/>
      <c r="AO226" s="311">
        <v>45</v>
      </c>
      <c r="AP226" s="311"/>
      <c r="AQ226" s="311"/>
      <c r="AR226" s="311"/>
      <c r="AS226" s="114"/>
      <c r="AT226" s="115">
        <f t="shared" si="19"/>
        <v>45</v>
      </c>
      <c r="AU226" s="49">
        <v>45</v>
      </c>
      <c r="AV226" s="49"/>
      <c r="AW226" s="68">
        <v>45</v>
      </c>
      <c r="AX226" s="68">
        <v>0</v>
      </c>
      <c r="AY226" s="68">
        <v>0</v>
      </c>
      <c r="AZ226" s="68">
        <f>AX226</f>
        <v>0</v>
      </c>
    </row>
    <row r="227" spans="1:52" ht="31.5" customHeight="1">
      <c r="A227" s="299" t="s">
        <v>362</v>
      </c>
      <c r="B227" s="300"/>
      <c r="C227" s="300"/>
      <c r="D227" s="300"/>
      <c r="E227" s="300"/>
      <c r="F227" s="301"/>
      <c r="G227" s="302" t="s">
        <v>367</v>
      </c>
      <c r="H227" s="303"/>
      <c r="I227" s="303"/>
      <c r="J227" s="303"/>
      <c r="K227" s="303"/>
      <c r="L227" s="303"/>
      <c r="M227" s="303"/>
      <c r="N227" s="303"/>
      <c r="O227" s="303"/>
      <c r="P227" s="303"/>
      <c r="Q227" s="303"/>
      <c r="R227" s="303"/>
      <c r="S227" s="303"/>
      <c r="T227" s="303"/>
      <c r="U227" s="303"/>
      <c r="V227" s="303"/>
      <c r="W227" s="303"/>
      <c r="X227" s="303"/>
      <c r="Y227" s="304"/>
      <c r="Z227" s="305" t="s">
        <v>57</v>
      </c>
      <c r="AA227" s="306"/>
      <c r="AB227" s="306"/>
      <c r="AC227" s="306"/>
      <c r="AD227" s="307"/>
      <c r="AE227" s="305" t="s">
        <v>368</v>
      </c>
      <c r="AF227" s="306"/>
      <c r="AG227" s="306"/>
      <c r="AH227" s="306"/>
      <c r="AI227" s="306"/>
      <c r="AJ227" s="306"/>
      <c r="AK227" s="306"/>
      <c r="AL227" s="306"/>
      <c r="AM227" s="306"/>
      <c r="AN227" s="307"/>
      <c r="AO227" s="311"/>
      <c r="AP227" s="311"/>
      <c r="AQ227" s="311"/>
      <c r="AR227" s="311"/>
      <c r="AS227" s="114">
        <v>12.5</v>
      </c>
      <c r="AT227" s="115">
        <f>AS227</f>
        <v>12.5</v>
      </c>
      <c r="AU227" s="49"/>
      <c r="AV227" s="49">
        <v>12.5</v>
      </c>
      <c r="AW227" s="68">
        <f>AV227</f>
        <v>12.5</v>
      </c>
      <c r="AX227" s="68">
        <v>0</v>
      </c>
      <c r="AY227" s="68">
        <v>0</v>
      </c>
      <c r="AZ227" s="68">
        <f>AX227</f>
        <v>0</v>
      </c>
    </row>
    <row r="228" spans="1:52" ht="21.75" customHeight="1">
      <c r="A228" s="295" t="s">
        <v>345</v>
      </c>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7"/>
    </row>
    <row r="229" spans="1:52" ht="18.75" customHeight="1">
      <c r="A229" s="288" t="s">
        <v>284</v>
      </c>
      <c r="B229" s="289"/>
      <c r="C229" s="289"/>
      <c r="D229" s="289"/>
      <c r="E229" s="289"/>
      <c r="F229" s="290"/>
      <c r="G229" s="291" t="s">
        <v>52</v>
      </c>
      <c r="H229" s="292"/>
      <c r="I229" s="292"/>
      <c r="J229" s="292"/>
      <c r="K229" s="292"/>
      <c r="L229" s="292"/>
      <c r="M229" s="292"/>
      <c r="N229" s="292"/>
      <c r="O229" s="292"/>
      <c r="P229" s="292"/>
      <c r="Q229" s="292"/>
      <c r="R229" s="292"/>
      <c r="S229" s="292"/>
      <c r="T229" s="292"/>
      <c r="U229" s="292"/>
      <c r="V229" s="292"/>
      <c r="W229" s="292"/>
      <c r="X229" s="292"/>
      <c r="Y229" s="293"/>
      <c r="Z229" s="305"/>
      <c r="AA229" s="306"/>
      <c r="AB229" s="306"/>
      <c r="AC229" s="306"/>
      <c r="AD229" s="307"/>
      <c r="AE229" s="305"/>
      <c r="AF229" s="306"/>
      <c r="AG229" s="306"/>
      <c r="AH229" s="306"/>
      <c r="AI229" s="306"/>
      <c r="AJ229" s="306"/>
      <c r="AK229" s="306"/>
      <c r="AL229" s="306"/>
      <c r="AM229" s="306"/>
      <c r="AN229" s="307"/>
      <c r="AO229" s="319"/>
      <c r="AP229" s="319"/>
      <c r="AQ229" s="319"/>
      <c r="AR229" s="319"/>
      <c r="AS229" s="33"/>
      <c r="AT229" s="70"/>
      <c r="AU229" s="64"/>
      <c r="AV229" s="64"/>
      <c r="AW229" s="55"/>
      <c r="AX229" s="55"/>
      <c r="AY229" s="55"/>
      <c r="AZ229" s="55"/>
    </row>
    <row r="230" spans="1:52" ht="40.5" customHeight="1">
      <c r="A230" s="299" t="s">
        <v>285</v>
      </c>
      <c r="B230" s="300"/>
      <c r="C230" s="300"/>
      <c r="D230" s="300"/>
      <c r="E230" s="300"/>
      <c r="F230" s="301"/>
      <c r="G230" s="302" t="s">
        <v>58</v>
      </c>
      <c r="H230" s="303"/>
      <c r="I230" s="303"/>
      <c r="J230" s="303"/>
      <c r="K230" s="303"/>
      <c r="L230" s="303"/>
      <c r="M230" s="303"/>
      <c r="N230" s="303"/>
      <c r="O230" s="303"/>
      <c r="P230" s="303"/>
      <c r="Q230" s="303"/>
      <c r="R230" s="303"/>
      <c r="S230" s="303"/>
      <c r="T230" s="303"/>
      <c r="U230" s="303"/>
      <c r="V230" s="303"/>
      <c r="W230" s="303"/>
      <c r="X230" s="303"/>
      <c r="Y230" s="304"/>
      <c r="Z230" s="305" t="s">
        <v>53</v>
      </c>
      <c r="AA230" s="306"/>
      <c r="AB230" s="306"/>
      <c r="AC230" s="306"/>
      <c r="AD230" s="307"/>
      <c r="AE230" s="323" t="s">
        <v>343</v>
      </c>
      <c r="AF230" s="324"/>
      <c r="AG230" s="324"/>
      <c r="AH230" s="324"/>
      <c r="AI230" s="324"/>
      <c r="AJ230" s="324"/>
      <c r="AK230" s="324"/>
      <c r="AL230" s="324"/>
      <c r="AM230" s="324"/>
      <c r="AN230" s="325"/>
      <c r="AO230" s="318">
        <v>1</v>
      </c>
      <c r="AP230" s="318"/>
      <c r="AQ230" s="318"/>
      <c r="AR230" s="318"/>
      <c r="AS230" s="98">
        <v>1</v>
      </c>
      <c r="AT230" s="105">
        <v>1</v>
      </c>
      <c r="AU230" s="58">
        <v>0.98</v>
      </c>
      <c r="AV230" s="58">
        <v>1</v>
      </c>
      <c r="AW230" s="106">
        <v>0.99</v>
      </c>
      <c r="AX230" s="106">
        <f>AU230-AO230</f>
        <v>-2.0000000000000018E-2</v>
      </c>
      <c r="AY230" s="106">
        <f>AV230-AS230</f>
        <v>0</v>
      </c>
      <c r="AZ230" s="106">
        <f>AX230</f>
        <v>-2.0000000000000018E-2</v>
      </c>
    </row>
    <row r="231" spans="1:52" ht="40.5" customHeight="1">
      <c r="A231" s="348" t="s">
        <v>296</v>
      </c>
      <c r="B231" s="349"/>
      <c r="C231" s="349"/>
      <c r="D231" s="349"/>
      <c r="E231" s="349"/>
      <c r="F231" s="349"/>
      <c r="G231" s="349"/>
      <c r="H231" s="349"/>
      <c r="I231" s="349"/>
      <c r="J231" s="349"/>
      <c r="K231" s="349"/>
      <c r="L231" s="349"/>
      <c r="M231" s="349"/>
      <c r="N231" s="349"/>
      <c r="O231" s="349"/>
      <c r="P231" s="349"/>
      <c r="Q231" s="349"/>
      <c r="R231" s="349"/>
      <c r="S231" s="349"/>
      <c r="T231" s="349"/>
      <c r="U231" s="349"/>
      <c r="V231" s="349"/>
      <c r="W231" s="349"/>
      <c r="X231" s="349"/>
      <c r="Y231" s="349"/>
      <c r="Z231" s="349"/>
      <c r="AA231" s="349"/>
      <c r="AB231" s="349"/>
      <c r="AC231" s="349"/>
      <c r="AD231" s="349"/>
      <c r="AE231" s="349"/>
      <c r="AF231" s="349"/>
      <c r="AG231" s="349"/>
      <c r="AH231" s="349"/>
      <c r="AI231" s="349"/>
      <c r="AJ231" s="349"/>
      <c r="AK231" s="349"/>
      <c r="AL231" s="349"/>
      <c r="AM231" s="349"/>
      <c r="AN231" s="349"/>
      <c r="AO231" s="349"/>
      <c r="AP231" s="349"/>
      <c r="AQ231" s="349"/>
      <c r="AR231" s="349"/>
      <c r="AS231" s="349"/>
      <c r="AT231" s="349"/>
      <c r="AU231" s="349"/>
      <c r="AV231" s="349"/>
      <c r="AW231" s="349"/>
      <c r="AX231" s="349"/>
      <c r="AY231" s="349"/>
      <c r="AZ231" s="349"/>
    </row>
    <row r="232" spans="1:52" ht="41.25" customHeight="1">
      <c r="A232" s="288" t="s">
        <v>371</v>
      </c>
      <c r="B232" s="289"/>
      <c r="C232" s="289"/>
      <c r="D232" s="289"/>
      <c r="E232" s="289"/>
      <c r="F232" s="290"/>
      <c r="G232" s="328" t="s">
        <v>370</v>
      </c>
      <c r="H232" s="329"/>
      <c r="I232" s="329"/>
      <c r="J232" s="329"/>
      <c r="K232" s="329"/>
      <c r="L232" s="329"/>
      <c r="M232" s="329"/>
      <c r="N232" s="329"/>
      <c r="O232" s="329"/>
      <c r="P232" s="329"/>
      <c r="Q232" s="329"/>
      <c r="R232" s="329"/>
      <c r="S232" s="329"/>
      <c r="T232" s="329"/>
      <c r="U232" s="329"/>
      <c r="V232" s="329"/>
      <c r="W232" s="329"/>
      <c r="X232" s="329"/>
      <c r="Y232" s="329"/>
      <c r="Z232" s="204"/>
      <c r="AA232" s="204"/>
      <c r="AB232" s="204"/>
      <c r="AC232" s="204"/>
      <c r="AD232" s="204"/>
      <c r="AE232" s="206"/>
      <c r="AF232" s="206"/>
      <c r="AG232" s="206"/>
      <c r="AH232" s="206"/>
      <c r="AI232" s="206"/>
      <c r="AJ232" s="206"/>
      <c r="AK232" s="206"/>
      <c r="AL232" s="206"/>
      <c r="AM232" s="206"/>
      <c r="AN232" s="218"/>
      <c r="AO232" s="318"/>
      <c r="AP232" s="318"/>
      <c r="AQ232" s="318"/>
      <c r="AR232" s="318"/>
      <c r="AS232" s="116"/>
      <c r="AT232" s="70"/>
      <c r="AU232" s="58"/>
      <c r="AV232" s="58"/>
      <c r="AW232" s="55"/>
      <c r="AX232" s="55"/>
      <c r="AY232" s="55"/>
      <c r="AZ232" s="55"/>
    </row>
    <row r="233" spans="1:52" ht="16.5" customHeight="1">
      <c r="A233" s="288" t="s">
        <v>372</v>
      </c>
      <c r="B233" s="289"/>
      <c r="C233" s="289"/>
      <c r="D233" s="289"/>
      <c r="E233" s="289"/>
      <c r="F233" s="290"/>
      <c r="G233" s="291" t="s">
        <v>47</v>
      </c>
      <c r="H233" s="292"/>
      <c r="I233" s="292"/>
      <c r="J233" s="292"/>
      <c r="K233" s="292"/>
      <c r="L233" s="292"/>
      <c r="M233" s="292"/>
      <c r="N233" s="292"/>
      <c r="O233" s="292"/>
      <c r="P233" s="292"/>
      <c r="Q233" s="292"/>
      <c r="R233" s="292"/>
      <c r="S233" s="292"/>
      <c r="T233" s="292"/>
      <c r="U233" s="292"/>
      <c r="V233" s="292"/>
      <c r="W233" s="292"/>
      <c r="X233" s="292"/>
      <c r="Y233" s="293"/>
      <c r="Z233" s="229"/>
      <c r="AA233" s="230"/>
      <c r="AB233" s="230"/>
      <c r="AC233" s="230"/>
      <c r="AD233" s="231"/>
      <c r="AE233" s="229"/>
      <c r="AF233" s="230"/>
      <c r="AG233" s="230"/>
      <c r="AH233" s="230"/>
      <c r="AI233" s="230"/>
      <c r="AJ233" s="230"/>
      <c r="AK233" s="230"/>
      <c r="AL233" s="230"/>
      <c r="AM233" s="230"/>
      <c r="AN233" s="231"/>
      <c r="AO233" s="311"/>
      <c r="AP233" s="311"/>
      <c r="AQ233" s="311"/>
      <c r="AR233" s="311"/>
      <c r="AS233" s="33"/>
      <c r="AT233" s="89">
        <f t="shared" ref="AT233:AT234" si="26">AO233+AS233</f>
        <v>0</v>
      </c>
      <c r="AU233" s="49"/>
      <c r="AV233" s="49"/>
      <c r="AW233" s="68">
        <f t="shared" ref="AW233:AW234" si="27">AU233+AV233</f>
        <v>0</v>
      </c>
      <c r="AX233" s="68">
        <f>AU233-AO233</f>
        <v>0</v>
      </c>
      <c r="AY233" s="68">
        <f t="shared" ref="AY233" si="28">AS233-AV233</f>
        <v>0</v>
      </c>
      <c r="AZ233" s="68">
        <f>AW233-AT233</f>
        <v>0</v>
      </c>
    </row>
    <row r="234" spans="1:52" ht="36.75" customHeight="1">
      <c r="A234" s="299" t="s">
        <v>373</v>
      </c>
      <c r="B234" s="300"/>
      <c r="C234" s="300"/>
      <c r="D234" s="300"/>
      <c r="E234" s="300"/>
      <c r="F234" s="301"/>
      <c r="G234" s="302" t="s">
        <v>380</v>
      </c>
      <c r="H234" s="303"/>
      <c r="I234" s="303"/>
      <c r="J234" s="303"/>
      <c r="K234" s="303"/>
      <c r="L234" s="303"/>
      <c r="M234" s="303"/>
      <c r="N234" s="303"/>
      <c r="O234" s="303"/>
      <c r="P234" s="303"/>
      <c r="Q234" s="303"/>
      <c r="R234" s="303"/>
      <c r="S234" s="303"/>
      <c r="T234" s="303"/>
      <c r="U234" s="303"/>
      <c r="V234" s="303"/>
      <c r="W234" s="303"/>
      <c r="X234" s="303"/>
      <c r="Y234" s="304"/>
      <c r="Z234" s="305" t="s">
        <v>57</v>
      </c>
      <c r="AA234" s="306"/>
      <c r="AB234" s="306"/>
      <c r="AC234" s="306"/>
      <c r="AD234" s="307"/>
      <c r="AE234" s="305" t="s">
        <v>348</v>
      </c>
      <c r="AF234" s="306"/>
      <c r="AG234" s="306"/>
      <c r="AH234" s="306"/>
      <c r="AI234" s="306"/>
      <c r="AJ234" s="306"/>
      <c r="AK234" s="306"/>
      <c r="AL234" s="306"/>
      <c r="AM234" s="306"/>
      <c r="AN234" s="307"/>
      <c r="AO234" s="311">
        <v>995.18</v>
      </c>
      <c r="AP234" s="311"/>
      <c r="AQ234" s="311"/>
      <c r="AR234" s="311"/>
      <c r="AS234" s="33">
        <v>235.15</v>
      </c>
      <c r="AT234" s="89">
        <f t="shared" si="26"/>
        <v>1230.33</v>
      </c>
      <c r="AU234" s="49">
        <v>897.74</v>
      </c>
      <c r="AV234" s="49">
        <v>235.15</v>
      </c>
      <c r="AW234" s="68">
        <f t="shared" si="27"/>
        <v>1132.8900000000001</v>
      </c>
      <c r="AX234" s="68">
        <f t="shared" ref="AX234" si="29">AU234-AO234</f>
        <v>-97.439999999999941</v>
      </c>
      <c r="AY234" s="68">
        <f>AS234-AV234</f>
        <v>0</v>
      </c>
      <c r="AZ234" s="68">
        <f t="shared" ref="AZ234" si="30">AW234-AT234</f>
        <v>-97.439999999999827</v>
      </c>
    </row>
    <row r="235" spans="1:52" ht="21.75" customHeight="1">
      <c r="A235" s="295" t="s">
        <v>386</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7"/>
    </row>
    <row r="236" spans="1:52" ht="18.75" customHeight="1">
      <c r="A236" s="288" t="s">
        <v>374</v>
      </c>
      <c r="B236" s="289"/>
      <c r="C236" s="289"/>
      <c r="D236" s="289"/>
      <c r="E236" s="289"/>
      <c r="F236" s="290"/>
      <c r="G236" s="291" t="s">
        <v>48</v>
      </c>
      <c r="H236" s="292"/>
      <c r="I236" s="292"/>
      <c r="J236" s="292"/>
      <c r="K236" s="292"/>
      <c r="L236" s="292"/>
      <c r="M236" s="292"/>
      <c r="N236" s="292"/>
      <c r="O236" s="292"/>
      <c r="P236" s="292"/>
      <c r="Q236" s="292"/>
      <c r="R236" s="292"/>
      <c r="S236" s="292"/>
      <c r="T236" s="292"/>
      <c r="U236" s="292"/>
      <c r="V236" s="292"/>
      <c r="W236" s="292"/>
      <c r="X236" s="292"/>
      <c r="Y236" s="293"/>
      <c r="Z236" s="291" t="s">
        <v>51</v>
      </c>
      <c r="AA236" s="292"/>
      <c r="AB236" s="292"/>
      <c r="AC236" s="292"/>
      <c r="AD236" s="293"/>
      <c r="AE236" s="291" t="s">
        <v>51</v>
      </c>
      <c r="AF236" s="292"/>
      <c r="AG236" s="292"/>
      <c r="AH236" s="292"/>
      <c r="AI236" s="292"/>
      <c r="AJ236" s="292"/>
      <c r="AK236" s="292"/>
      <c r="AL236" s="292"/>
      <c r="AM236" s="292"/>
      <c r="AN236" s="293"/>
      <c r="AO236" s="298"/>
      <c r="AP236" s="298"/>
      <c r="AQ236" s="298"/>
      <c r="AR236" s="298"/>
      <c r="AS236" s="33"/>
      <c r="AT236" s="70"/>
      <c r="AU236" s="62"/>
      <c r="AV236" s="62"/>
      <c r="AW236" s="55"/>
      <c r="AX236" s="55"/>
      <c r="AY236" s="55"/>
      <c r="AZ236" s="55"/>
    </row>
    <row r="237" spans="1:52" ht="25.5" customHeight="1">
      <c r="A237" s="299" t="s">
        <v>375</v>
      </c>
      <c r="B237" s="300"/>
      <c r="C237" s="300"/>
      <c r="D237" s="300"/>
      <c r="E237" s="300"/>
      <c r="F237" s="301"/>
      <c r="G237" s="302" t="s">
        <v>381</v>
      </c>
      <c r="H237" s="303"/>
      <c r="I237" s="303"/>
      <c r="J237" s="303"/>
      <c r="K237" s="303"/>
      <c r="L237" s="303"/>
      <c r="M237" s="303"/>
      <c r="N237" s="303"/>
      <c r="O237" s="303"/>
      <c r="P237" s="303"/>
      <c r="Q237" s="303"/>
      <c r="R237" s="303"/>
      <c r="S237" s="303"/>
      <c r="T237" s="303"/>
      <c r="U237" s="303"/>
      <c r="V237" s="303"/>
      <c r="W237" s="303"/>
      <c r="X237" s="303"/>
      <c r="Y237" s="304"/>
      <c r="Z237" s="305" t="s">
        <v>49</v>
      </c>
      <c r="AA237" s="306"/>
      <c r="AB237" s="306"/>
      <c r="AC237" s="306"/>
      <c r="AD237" s="307"/>
      <c r="AE237" s="305" t="s">
        <v>89</v>
      </c>
      <c r="AF237" s="306"/>
      <c r="AG237" s="306"/>
      <c r="AH237" s="306"/>
      <c r="AI237" s="306"/>
      <c r="AJ237" s="306"/>
      <c r="AK237" s="306"/>
      <c r="AL237" s="306"/>
      <c r="AM237" s="306"/>
      <c r="AN237" s="307"/>
      <c r="AO237" s="337">
        <v>4</v>
      </c>
      <c r="AP237" s="337"/>
      <c r="AQ237" s="337"/>
      <c r="AR237" s="337"/>
      <c r="AS237" s="117">
        <v>2</v>
      </c>
      <c r="AT237" s="99">
        <f t="shared" ref="AT237" si="31">AO237+AS237</f>
        <v>6</v>
      </c>
      <c r="AU237" s="100">
        <v>4</v>
      </c>
      <c r="AV237" s="90">
        <v>2</v>
      </c>
      <c r="AW237" s="101">
        <f t="shared" ref="AW237" si="32">AU237+AV237</f>
        <v>6</v>
      </c>
      <c r="AX237" s="101">
        <f>AU237-AO237</f>
        <v>0</v>
      </c>
      <c r="AY237" s="68">
        <f t="shared" ref="AY237" si="33">AS237-AV237</f>
        <v>0</v>
      </c>
      <c r="AZ237" s="101">
        <f>AW237-AT237</f>
        <v>0</v>
      </c>
    </row>
    <row r="238" spans="1:52" ht="25.5" customHeight="1">
      <c r="A238" s="295" t="s">
        <v>350</v>
      </c>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c r="AH238" s="296"/>
      <c r="AI238" s="296"/>
      <c r="AJ238" s="296"/>
      <c r="AK238" s="296"/>
      <c r="AL238" s="296"/>
      <c r="AM238" s="296"/>
      <c r="AN238" s="296"/>
      <c r="AO238" s="296"/>
      <c r="AP238" s="296"/>
      <c r="AQ238" s="296"/>
      <c r="AR238" s="296"/>
      <c r="AS238" s="296"/>
      <c r="AT238" s="296"/>
      <c r="AU238" s="296"/>
      <c r="AV238" s="296"/>
      <c r="AW238" s="296"/>
      <c r="AX238" s="296"/>
      <c r="AY238" s="296"/>
      <c r="AZ238" s="297"/>
    </row>
    <row r="239" spans="1:52" ht="18" customHeight="1">
      <c r="A239" s="345" t="s">
        <v>376</v>
      </c>
      <c r="B239" s="346"/>
      <c r="C239" s="346"/>
      <c r="D239" s="346"/>
      <c r="E239" s="346"/>
      <c r="F239" s="347"/>
      <c r="G239" s="291" t="s">
        <v>50</v>
      </c>
      <c r="H239" s="292"/>
      <c r="I239" s="292"/>
      <c r="J239" s="292"/>
      <c r="K239" s="292"/>
      <c r="L239" s="292"/>
      <c r="M239" s="292"/>
      <c r="N239" s="292"/>
      <c r="O239" s="292"/>
      <c r="P239" s="292"/>
      <c r="Q239" s="292"/>
      <c r="R239" s="292"/>
      <c r="S239" s="292"/>
      <c r="T239" s="292"/>
      <c r="U239" s="292"/>
      <c r="V239" s="292"/>
      <c r="W239" s="292"/>
      <c r="X239" s="292"/>
      <c r="Y239" s="293"/>
      <c r="Z239" s="291" t="s">
        <v>51</v>
      </c>
      <c r="AA239" s="292"/>
      <c r="AB239" s="292"/>
      <c r="AC239" s="292"/>
      <c r="AD239" s="293"/>
      <c r="AE239" s="291" t="s">
        <v>51</v>
      </c>
      <c r="AF239" s="292"/>
      <c r="AG239" s="292"/>
      <c r="AH239" s="292"/>
      <c r="AI239" s="292"/>
      <c r="AJ239" s="292"/>
      <c r="AK239" s="292"/>
      <c r="AL239" s="292"/>
      <c r="AM239" s="292"/>
      <c r="AN239" s="293"/>
      <c r="AO239" s="311"/>
      <c r="AP239" s="311"/>
      <c r="AQ239" s="311"/>
      <c r="AR239" s="311"/>
      <c r="AS239" s="33"/>
      <c r="AT239" s="70"/>
      <c r="AU239" s="49"/>
      <c r="AV239" s="49"/>
      <c r="AW239" s="55"/>
      <c r="AX239" s="55"/>
      <c r="AY239" s="55"/>
      <c r="AZ239" s="55"/>
    </row>
    <row r="240" spans="1:52" ht="34.5" customHeight="1">
      <c r="A240" s="299" t="s">
        <v>377</v>
      </c>
      <c r="B240" s="300"/>
      <c r="C240" s="300"/>
      <c r="D240" s="300"/>
      <c r="E240" s="300"/>
      <c r="F240" s="301"/>
      <c r="G240" s="302" t="s">
        <v>382</v>
      </c>
      <c r="H240" s="303"/>
      <c r="I240" s="303"/>
      <c r="J240" s="303"/>
      <c r="K240" s="303"/>
      <c r="L240" s="303"/>
      <c r="M240" s="303"/>
      <c r="N240" s="303"/>
      <c r="O240" s="303"/>
      <c r="P240" s="303"/>
      <c r="Q240" s="303"/>
      <c r="R240" s="303"/>
      <c r="S240" s="303"/>
      <c r="T240" s="303"/>
      <c r="U240" s="303"/>
      <c r="V240" s="303"/>
      <c r="W240" s="303"/>
      <c r="X240" s="303"/>
      <c r="Y240" s="304"/>
      <c r="Z240" s="305" t="s">
        <v>103</v>
      </c>
      <c r="AA240" s="306"/>
      <c r="AB240" s="306"/>
      <c r="AC240" s="306"/>
      <c r="AD240" s="307"/>
      <c r="AE240" s="305" t="s">
        <v>383</v>
      </c>
      <c r="AF240" s="306"/>
      <c r="AG240" s="306"/>
      <c r="AH240" s="306"/>
      <c r="AI240" s="306"/>
      <c r="AJ240" s="306"/>
      <c r="AK240" s="306"/>
      <c r="AL240" s="306"/>
      <c r="AM240" s="306"/>
      <c r="AN240" s="307"/>
      <c r="AO240" s="311">
        <f>AO234/AO237</f>
        <v>248.79499999999999</v>
      </c>
      <c r="AP240" s="311"/>
      <c r="AQ240" s="311"/>
      <c r="AR240" s="311"/>
      <c r="AS240" s="117">
        <f>AS234/AS237</f>
        <v>117.575</v>
      </c>
      <c r="AT240" s="89">
        <f t="shared" ref="AT240" si="34">AO240+AS240</f>
        <v>366.37</v>
      </c>
      <c r="AU240" s="49">
        <f>AU234/AU237</f>
        <v>224.435</v>
      </c>
      <c r="AV240" s="49">
        <f>AV234/AV237</f>
        <v>117.575</v>
      </c>
      <c r="AW240" s="68">
        <f t="shared" ref="AW240" si="35">AU240+AV240</f>
        <v>342.01</v>
      </c>
      <c r="AX240" s="68">
        <f>AU240-AO240</f>
        <v>-24.359999999999985</v>
      </c>
      <c r="AY240" s="68">
        <f t="shared" ref="AY240" si="36">AS240-AV240</f>
        <v>0</v>
      </c>
      <c r="AZ240" s="68">
        <f>AW240-AT240</f>
        <v>-24.360000000000014</v>
      </c>
    </row>
    <row r="241" spans="1:52" ht="17.25" customHeight="1">
      <c r="A241" s="295" t="s">
        <v>386</v>
      </c>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7"/>
    </row>
    <row r="242" spans="1:52" ht="18.75" customHeight="1">
      <c r="A242" s="345" t="s">
        <v>378</v>
      </c>
      <c r="B242" s="346"/>
      <c r="C242" s="346"/>
      <c r="D242" s="346"/>
      <c r="E242" s="346"/>
      <c r="F242" s="347"/>
      <c r="G242" s="291" t="s">
        <v>52</v>
      </c>
      <c r="H242" s="292"/>
      <c r="I242" s="292"/>
      <c r="J242" s="292"/>
      <c r="K242" s="292"/>
      <c r="L242" s="292"/>
      <c r="M242" s="292"/>
      <c r="N242" s="292"/>
      <c r="O242" s="292"/>
      <c r="P242" s="292"/>
      <c r="Q242" s="292"/>
      <c r="R242" s="292"/>
      <c r="S242" s="292"/>
      <c r="T242" s="292"/>
      <c r="U242" s="292"/>
      <c r="V242" s="292"/>
      <c r="W242" s="292"/>
      <c r="X242" s="292"/>
      <c r="Y242" s="293"/>
      <c r="Z242" s="305"/>
      <c r="AA242" s="306"/>
      <c r="AB242" s="306"/>
      <c r="AC242" s="306"/>
      <c r="AD242" s="307"/>
      <c r="AE242" s="305"/>
      <c r="AF242" s="306"/>
      <c r="AG242" s="306"/>
      <c r="AH242" s="306"/>
      <c r="AI242" s="306"/>
      <c r="AJ242" s="306"/>
      <c r="AK242" s="306"/>
      <c r="AL242" s="306"/>
      <c r="AM242" s="306"/>
      <c r="AN242" s="307"/>
      <c r="AO242" s="319"/>
      <c r="AP242" s="319"/>
      <c r="AQ242" s="319"/>
      <c r="AR242" s="319"/>
      <c r="AS242" s="33"/>
      <c r="AT242" s="70">
        <f t="shared" ref="AT242" si="37">AO242+AS242</f>
        <v>0</v>
      </c>
      <c r="AU242" s="64"/>
      <c r="AV242" s="64"/>
      <c r="AW242" s="68">
        <f t="shared" ref="AW242" si="38">AU242+AV242</f>
        <v>0</v>
      </c>
      <c r="AX242" s="68">
        <f t="shared" ref="AX242:AX243" si="39">AO242-AU242</f>
        <v>0</v>
      </c>
      <c r="AY242" s="68">
        <f t="shared" ref="AY242:AY243" si="40">AS242-AV242</f>
        <v>0</v>
      </c>
      <c r="AZ242" s="68">
        <f t="shared" ref="AZ242:AZ243" si="41">AT242-AW242</f>
        <v>0</v>
      </c>
    </row>
    <row r="243" spans="1:52" ht="42.75" customHeight="1">
      <c r="A243" s="299" t="s">
        <v>379</v>
      </c>
      <c r="B243" s="300"/>
      <c r="C243" s="300"/>
      <c r="D243" s="300"/>
      <c r="E243" s="300"/>
      <c r="F243" s="301"/>
      <c r="G243" s="302" t="s">
        <v>385</v>
      </c>
      <c r="H243" s="303"/>
      <c r="I243" s="303"/>
      <c r="J243" s="303"/>
      <c r="K243" s="303"/>
      <c r="L243" s="303"/>
      <c r="M243" s="303"/>
      <c r="N243" s="303"/>
      <c r="O243" s="303"/>
      <c r="P243" s="303"/>
      <c r="Q243" s="303"/>
      <c r="R243" s="303"/>
      <c r="S243" s="303"/>
      <c r="T243" s="303"/>
      <c r="U243" s="303"/>
      <c r="V243" s="303"/>
      <c r="W243" s="303"/>
      <c r="X243" s="303"/>
      <c r="Y243" s="304"/>
      <c r="Z243" s="305" t="s">
        <v>53</v>
      </c>
      <c r="AA243" s="306"/>
      <c r="AB243" s="306"/>
      <c r="AC243" s="306"/>
      <c r="AD243" s="307"/>
      <c r="AE243" s="305" t="s">
        <v>384</v>
      </c>
      <c r="AF243" s="306"/>
      <c r="AG243" s="306"/>
      <c r="AH243" s="306"/>
      <c r="AI243" s="306"/>
      <c r="AJ243" s="306"/>
      <c r="AK243" s="306"/>
      <c r="AL243" s="306"/>
      <c r="AM243" s="306"/>
      <c r="AN243" s="307"/>
      <c r="AO243" s="344">
        <v>9.0269999999999992</v>
      </c>
      <c r="AP243" s="344"/>
      <c r="AQ243" s="344"/>
      <c r="AR243" s="344"/>
      <c r="AS243" s="120">
        <v>1.1859999999999999</v>
      </c>
      <c r="AT243" s="121">
        <f>AO243</f>
        <v>9.0269999999999992</v>
      </c>
      <c r="AU243" s="122">
        <v>9.0269999999999992</v>
      </c>
      <c r="AV243" s="122">
        <v>1.1859999999999999</v>
      </c>
      <c r="AW243" s="94">
        <f>AU243</f>
        <v>9.0269999999999992</v>
      </c>
      <c r="AX243" s="94">
        <f t="shared" si="39"/>
        <v>0</v>
      </c>
      <c r="AY243" s="94">
        <f t="shared" si="40"/>
        <v>0</v>
      </c>
      <c r="AZ243" s="94">
        <f t="shared" si="41"/>
        <v>0</v>
      </c>
    </row>
    <row r="244" spans="1:52" ht="18.75" customHeight="1">
      <c r="A244" s="295" t="s">
        <v>299</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7"/>
    </row>
    <row r="245" spans="1:52" ht="40.5" customHeight="1">
      <c r="A245" s="365" t="s">
        <v>369</v>
      </c>
      <c r="B245" s="365"/>
      <c r="C245" s="365"/>
      <c r="D245" s="365"/>
      <c r="E245" s="365"/>
      <c r="F245" s="365"/>
      <c r="G245" s="365"/>
      <c r="H245" s="365"/>
      <c r="I245" s="365"/>
      <c r="J245" s="365"/>
      <c r="K245" s="365"/>
      <c r="L245" s="365"/>
      <c r="M245" s="365"/>
      <c r="N245" s="365"/>
      <c r="O245" s="365"/>
      <c r="P245" s="365"/>
      <c r="Q245" s="365"/>
      <c r="R245" s="365"/>
      <c r="S245" s="365"/>
      <c r="T245" s="365"/>
      <c r="U245" s="365"/>
      <c r="V245" s="365"/>
      <c r="W245" s="365"/>
      <c r="X245" s="365"/>
      <c r="Y245" s="365"/>
      <c r="Z245" s="365"/>
      <c r="AA245" s="365"/>
      <c r="AB245" s="365"/>
      <c r="AC245" s="365"/>
      <c r="AD245" s="365"/>
      <c r="AE245" s="365"/>
      <c r="AF245" s="365"/>
      <c r="AG245" s="365"/>
      <c r="AH245" s="365"/>
      <c r="AI245" s="365"/>
      <c r="AJ245" s="365"/>
      <c r="AK245" s="365"/>
      <c r="AL245" s="365"/>
      <c r="AM245" s="365"/>
      <c r="AN245" s="365"/>
      <c r="AO245" s="365"/>
      <c r="AP245" s="365"/>
      <c r="AQ245" s="365"/>
      <c r="AR245" s="365"/>
      <c r="AS245" s="365"/>
      <c r="AT245" s="365"/>
      <c r="AU245" s="365"/>
      <c r="AV245" s="365"/>
      <c r="AW245" s="365"/>
      <c r="AX245" s="365"/>
      <c r="AY245" s="365"/>
      <c r="AZ245" s="365"/>
    </row>
    <row r="246" spans="1:52" ht="40.5" customHeight="1">
      <c r="A246" s="82" t="s">
        <v>297</v>
      </c>
      <c r="B246" s="82"/>
      <c r="C246" s="82"/>
      <c r="D246" s="82"/>
      <c r="E246" s="41"/>
      <c r="F246" s="41"/>
      <c r="G246" s="41"/>
      <c r="H246" s="41"/>
      <c r="I246" s="41"/>
      <c r="J246" s="41"/>
      <c r="K246" s="41"/>
      <c r="L246" s="41"/>
      <c r="M246" s="41"/>
      <c r="N246" s="73"/>
      <c r="O246" s="73"/>
      <c r="P246" s="73"/>
      <c r="Q246" s="73"/>
      <c r="R246" s="73"/>
      <c r="S246" s="73"/>
      <c r="T246" s="73"/>
      <c r="U246" s="73"/>
      <c r="V246" s="73"/>
      <c r="W246" s="73"/>
      <c r="X246" s="73"/>
      <c r="Y246" s="73"/>
      <c r="Z246" s="74"/>
      <c r="AA246" s="74"/>
      <c r="AB246" s="74"/>
      <c r="AC246" s="74"/>
      <c r="AD246" s="74"/>
      <c r="AE246" s="75"/>
      <c r="AF246" s="75"/>
      <c r="AG246" s="75"/>
      <c r="AH246" s="75"/>
      <c r="AI246" s="75"/>
      <c r="AJ246" s="75"/>
      <c r="AK246" s="75"/>
      <c r="AL246" s="75"/>
      <c r="AM246" s="75"/>
      <c r="AN246" s="75"/>
      <c r="AO246" s="76"/>
      <c r="AP246" s="76"/>
      <c r="AQ246" s="76"/>
      <c r="AR246" s="76"/>
      <c r="AS246" s="76"/>
      <c r="AT246" s="77"/>
      <c r="AU246" s="78"/>
      <c r="AV246" s="78"/>
      <c r="AW246" s="79"/>
      <c r="AX246" s="79"/>
      <c r="AY246" s="79"/>
      <c r="AZ246" s="79"/>
    </row>
    <row r="247" spans="1:52" ht="40.5" customHeight="1">
      <c r="A247" s="83" t="s">
        <v>298</v>
      </c>
      <c r="B247" s="83"/>
      <c r="C247" s="83"/>
      <c r="D247" s="83"/>
      <c r="E247" s="41"/>
      <c r="F247" s="41"/>
      <c r="G247" s="41"/>
      <c r="H247" s="41"/>
      <c r="I247" s="41"/>
      <c r="J247" s="41"/>
      <c r="K247" s="41"/>
      <c r="L247" s="41"/>
      <c r="M247" s="41"/>
      <c r="N247" s="73"/>
      <c r="O247" s="73"/>
      <c r="P247" s="73"/>
      <c r="Q247" s="73"/>
      <c r="R247" s="73"/>
      <c r="S247" s="73"/>
      <c r="T247" s="73"/>
      <c r="U247" s="73"/>
      <c r="V247" s="73"/>
      <c r="W247" s="73"/>
      <c r="X247" s="73"/>
      <c r="Y247" s="73"/>
      <c r="Z247" s="74"/>
      <c r="AA247" s="74"/>
      <c r="AB247" s="74"/>
      <c r="AC247" s="74"/>
      <c r="AD247" s="74"/>
      <c r="AE247" s="75"/>
      <c r="AF247" s="75"/>
      <c r="AG247" s="75"/>
      <c r="AH247" s="75"/>
      <c r="AI247" s="75"/>
      <c r="AJ247" s="75"/>
      <c r="AK247" s="75"/>
      <c r="AL247" s="75"/>
      <c r="AM247" s="75"/>
      <c r="AN247" s="75"/>
      <c r="AO247" s="76"/>
      <c r="AP247" s="76"/>
      <c r="AQ247" s="76"/>
      <c r="AR247" s="76"/>
      <c r="AS247" s="76"/>
      <c r="AT247" s="77"/>
      <c r="AU247" s="78"/>
      <c r="AV247" s="78"/>
      <c r="AW247" s="79"/>
      <c r="AX247" s="79"/>
      <c r="AY247" s="79"/>
      <c r="AZ247" s="79"/>
    </row>
    <row r="248" spans="1:52">
      <c r="G248" s="3"/>
      <c r="H248" s="3"/>
      <c r="I248" s="3"/>
      <c r="J248" s="3"/>
      <c r="K248" s="3"/>
      <c r="L248" s="3"/>
      <c r="M248" s="3"/>
      <c r="N248" s="3"/>
      <c r="O248" s="3"/>
      <c r="P248" s="3"/>
      <c r="Q248" s="3"/>
      <c r="R248" s="3"/>
      <c r="S248" s="3"/>
      <c r="T248" s="18"/>
      <c r="W248" s="59"/>
      <c r="X248" s="59"/>
      <c r="Y248" s="59"/>
      <c r="Z248" s="59"/>
      <c r="AA248" s="59"/>
      <c r="AB248" s="59"/>
      <c r="AC248" s="59"/>
      <c r="AD248" s="59"/>
      <c r="AE248" s="80"/>
      <c r="AF248" s="80"/>
      <c r="AG248" s="80"/>
      <c r="AH248" s="80"/>
      <c r="AI248" s="80"/>
      <c r="AJ248" s="80"/>
      <c r="AK248" s="80"/>
      <c r="AL248" s="80"/>
      <c r="AM248" s="80"/>
      <c r="AN248" s="80"/>
      <c r="AO248" s="81"/>
      <c r="AP248" s="81"/>
      <c r="AQ248" s="81"/>
      <c r="AR248" s="81"/>
      <c r="AS248" s="81"/>
      <c r="AT248" s="81"/>
      <c r="AU248" s="81"/>
      <c r="AV248" s="81"/>
      <c r="AW248" s="81"/>
      <c r="AX248" s="81"/>
      <c r="AY248" s="81"/>
      <c r="AZ248" s="81"/>
    </row>
    <row r="249" spans="1:52" ht="21" customHeight="1">
      <c r="A249" s="362" t="s">
        <v>54</v>
      </c>
      <c r="B249" s="362"/>
      <c r="C249" s="362"/>
      <c r="D249" s="362"/>
      <c r="E249" s="362"/>
      <c r="F249" s="362"/>
      <c r="G249" s="362"/>
      <c r="H249" s="362"/>
      <c r="I249" s="362"/>
      <c r="J249" s="362"/>
      <c r="K249" s="362"/>
      <c r="L249" s="362"/>
      <c r="M249" s="362"/>
      <c r="N249" s="362"/>
      <c r="O249" s="362"/>
      <c r="P249" s="362"/>
      <c r="Q249" s="362"/>
      <c r="R249" s="362"/>
      <c r="S249" s="362"/>
      <c r="T249" s="362"/>
      <c r="U249" s="362"/>
      <c r="V249" s="362"/>
      <c r="W249" s="363"/>
      <c r="X249" s="363"/>
      <c r="Y249" s="363"/>
      <c r="Z249" s="363"/>
      <c r="AA249" s="363"/>
      <c r="AB249" s="363"/>
      <c r="AC249" s="363"/>
      <c r="AD249" s="363"/>
      <c r="AE249" s="363"/>
      <c r="AF249" s="363"/>
      <c r="AG249" s="363"/>
      <c r="AH249" s="363"/>
      <c r="AI249" s="363"/>
      <c r="AJ249" s="363"/>
      <c r="AK249" s="363"/>
      <c r="AL249" s="363"/>
      <c r="AM249" s="363"/>
      <c r="AN249" s="19"/>
      <c r="AO249" s="364" t="s">
        <v>387</v>
      </c>
      <c r="AP249" s="364"/>
      <c r="AQ249" s="364"/>
      <c r="AR249" s="364"/>
      <c r="AS249" s="364"/>
      <c r="AT249" s="364"/>
      <c r="AU249" s="364"/>
      <c r="AV249" s="364"/>
      <c r="AW249" s="364"/>
      <c r="AX249" s="364"/>
      <c r="AY249" s="364"/>
      <c r="AZ249" s="364"/>
    </row>
    <row r="250" spans="1:52" ht="16.5"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357" t="s">
        <v>6</v>
      </c>
      <c r="X250" s="357"/>
      <c r="Y250" s="357"/>
      <c r="Z250" s="357"/>
      <c r="AA250" s="357"/>
      <c r="AB250" s="357"/>
      <c r="AC250" s="357"/>
      <c r="AD250" s="357"/>
      <c r="AE250" s="357"/>
      <c r="AF250" s="357"/>
      <c r="AG250" s="357"/>
      <c r="AH250" s="357"/>
      <c r="AI250" s="357"/>
      <c r="AJ250" s="357"/>
      <c r="AK250" s="357"/>
      <c r="AL250" s="357"/>
      <c r="AM250" s="357"/>
      <c r="AN250" s="20"/>
      <c r="AO250" s="357" t="s">
        <v>55</v>
      </c>
      <c r="AP250" s="357"/>
      <c r="AQ250" s="357"/>
      <c r="AR250" s="357"/>
      <c r="AS250" s="357"/>
      <c r="AT250" s="357"/>
      <c r="AU250" s="357"/>
      <c r="AV250" s="357"/>
      <c r="AW250" s="357"/>
      <c r="AX250" s="357"/>
      <c r="AY250" s="357"/>
      <c r="AZ250" s="357"/>
    </row>
    <row r="251" spans="1:52" ht="15.75">
      <c r="A251" s="358"/>
      <c r="B251" s="358"/>
      <c r="C251" s="358"/>
      <c r="D251" s="358"/>
      <c r="E251" s="358"/>
      <c r="F251" s="358"/>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V251" s="20"/>
      <c r="AW251" s="20"/>
      <c r="AX251" s="20"/>
      <c r="AY251" s="20"/>
      <c r="AZ251" s="20"/>
    </row>
    <row r="252" spans="1:52" ht="37.5" customHeight="1">
      <c r="A252" s="27" t="s">
        <v>303</v>
      </c>
      <c r="B252" s="21"/>
      <c r="C252" s="21"/>
      <c r="D252" s="21"/>
      <c r="E252" s="21"/>
      <c r="F252" s="21"/>
      <c r="G252" s="21"/>
      <c r="H252" s="21"/>
      <c r="I252" s="21"/>
      <c r="J252" s="21"/>
      <c r="K252" s="21"/>
      <c r="L252" s="21"/>
      <c r="M252" s="21"/>
      <c r="N252" s="21"/>
      <c r="O252" s="21"/>
      <c r="P252" s="21"/>
      <c r="Q252" s="21"/>
      <c r="R252" s="21"/>
      <c r="S252" s="21"/>
      <c r="T252" s="21"/>
      <c r="U252" s="21"/>
      <c r="V252" s="21"/>
      <c r="W252" s="359"/>
      <c r="X252" s="359"/>
      <c r="Y252" s="359"/>
      <c r="Z252" s="359"/>
      <c r="AA252" s="359"/>
      <c r="AB252" s="359"/>
      <c r="AC252" s="359"/>
      <c r="AD252" s="359"/>
      <c r="AE252" s="359"/>
      <c r="AF252" s="359"/>
      <c r="AG252" s="359"/>
      <c r="AH252" s="359"/>
      <c r="AI252" s="359"/>
      <c r="AJ252" s="359"/>
      <c r="AK252" s="359"/>
      <c r="AL252" s="359"/>
      <c r="AM252" s="359"/>
      <c r="AN252" s="19"/>
      <c r="AO252" s="360" t="s">
        <v>388</v>
      </c>
      <c r="AP252" s="360"/>
      <c r="AQ252" s="360"/>
      <c r="AR252" s="360"/>
      <c r="AS252" s="360"/>
      <c r="AT252" s="360"/>
      <c r="AU252" s="360"/>
      <c r="AV252" s="360"/>
      <c r="AW252" s="360"/>
      <c r="AX252" s="360"/>
      <c r="AY252" s="360"/>
      <c r="AZ252" s="360"/>
    </row>
    <row r="253" spans="1:52" ht="20.25" customHeight="1">
      <c r="A253" s="28"/>
      <c r="B253" s="21"/>
      <c r="C253" s="21"/>
      <c r="D253" s="21"/>
      <c r="E253" s="21"/>
      <c r="F253" s="21"/>
      <c r="G253" s="21"/>
      <c r="H253" s="21"/>
      <c r="I253" s="21"/>
      <c r="J253" s="21"/>
      <c r="K253" s="21"/>
      <c r="L253" s="21"/>
      <c r="M253" s="21"/>
      <c r="N253" s="21"/>
      <c r="O253" s="21"/>
      <c r="P253" s="20"/>
      <c r="Q253" s="20"/>
      <c r="R253" s="20"/>
      <c r="S253" s="20"/>
      <c r="T253" s="20"/>
      <c r="U253" s="20"/>
      <c r="V253" s="20"/>
      <c r="W253" s="357" t="s">
        <v>6</v>
      </c>
      <c r="X253" s="357"/>
      <c r="Y253" s="357"/>
      <c r="Z253" s="357"/>
      <c r="AA253" s="357"/>
      <c r="AB253" s="357"/>
      <c r="AC253" s="357"/>
      <c r="AD253" s="357"/>
      <c r="AE253" s="357"/>
      <c r="AF253" s="357"/>
      <c r="AG253" s="357"/>
      <c r="AH253" s="357"/>
      <c r="AI253" s="357"/>
      <c r="AJ253" s="357"/>
      <c r="AK253" s="357"/>
      <c r="AL253" s="357"/>
      <c r="AM253" s="357"/>
      <c r="AN253" s="20"/>
      <c r="AO253" s="357" t="s">
        <v>55</v>
      </c>
      <c r="AP253" s="357"/>
      <c r="AQ253" s="357"/>
      <c r="AR253" s="357"/>
      <c r="AS253" s="357"/>
      <c r="AT253" s="357"/>
      <c r="AU253" s="357"/>
      <c r="AV253" s="357"/>
      <c r="AW253" s="357"/>
      <c r="AX253" s="357"/>
      <c r="AY253" s="357"/>
      <c r="AZ253" s="357"/>
    </row>
    <row r="254" spans="1:52" ht="40.5" customHeight="1">
      <c r="AO254" s="1"/>
      <c r="AP254" s="1"/>
      <c r="AQ254" s="1"/>
      <c r="AR254" s="1"/>
      <c r="AS254" s="1"/>
      <c r="AT254" s="54"/>
      <c r="AU254" s="1"/>
    </row>
    <row r="255" spans="1:52" ht="19.5" customHeight="1"/>
    <row r="256" spans="1:52" ht="15.75">
      <c r="A256" s="354"/>
      <c r="B256" s="354"/>
      <c r="C256" s="354"/>
      <c r="D256" s="354"/>
      <c r="E256" s="354"/>
      <c r="F256" s="354"/>
      <c r="G256" s="354"/>
      <c r="H256" s="354"/>
    </row>
    <row r="257" spans="1:17" ht="15.75">
      <c r="A257" s="355" t="s">
        <v>36</v>
      </c>
      <c r="B257" s="355"/>
      <c r="C257" s="355"/>
      <c r="D257" s="355"/>
      <c r="E257" s="355"/>
      <c r="F257" s="355"/>
      <c r="G257" s="355"/>
      <c r="H257" s="355"/>
      <c r="I257" s="12"/>
      <c r="J257" s="12"/>
      <c r="K257" s="12"/>
      <c r="L257" s="12"/>
      <c r="M257" s="12"/>
      <c r="N257" s="12"/>
      <c r="O257" s="12"/>
      <c r="P257" s="12"/>
      <c r="Q257" s="12"/>
    </row>
    <row r="258" spans="1:17">
      <c r="A258" s="17" t="s">
        <v>37</v>
      </c>
    </row>
  </sheetData>
  <mergeCells count="909">
    <mergeCell ref="AE91:AN91"/>
    <mergeCell ref="Z118:AD118"/>
    <mergeCell ref="Z123:AD123"/>
    <mergeCell ref="Z121:AD121"/>
    <mergeCell ref="AE122:AN122"/>
    <mergeCell ref="Z115:AD115"/>
    <mergeCell ref="AE118:AN118"/>
    <mergeCell ref="AE117:AN117"/>
    <mergeCell ref="AE116:AN116"/>
    <mergeCell ref="AE119:AN119"/>
    <mergeCell ref="AE112:AN112"/>
    <mergeCell ref="AE113:AN113"/>
    <mergeCell ref="G141:Y141"/>
    <mergeCell ref="A146:F146"/>
    <mergeCell ref="A143:F143"/>
    <mergeCell ref="A154:F154"/>
    <mergeCell ref="G154:Y154"/>
    <mergeCell ref="A155:F155"/>
    <mergeCell ref="Z131:AD131"/>
    <mergeCell ref="G145:Y145"/>
    <mergeCell ref="AE140:AN140"/>
    <mergeCell ref="G136:Y136"/>
    <mergeCell ref="AE136:AN136"/>
    <mergeCell ref="Z140:AD140"/>
    <mergeCell ref="G137:Y137"/>
    <mergeCell ref="Z134:AD134"/>
    <mergeCell ref="AE134:AN134"/>
    <mergeCell ref="G134:Y134"/>
    <mergeCell ref="A134:F134"/>
    <mergeCell ref="A141:F141"/>
    <mergeCell ref="A138:F138"/>
    <mergeCell ref="Z136:AD136"/>
    <mergeCell ref="Z137:AD137"/>
    <mergeCell ref="AE137:AN137"/>
    <mergeCell ref="Z138:AD138"/>
    <mergeCell ref="AE138:AN138"/>
    <mergeCell ref="Z177:AD177"/>
    <mergeCell ref="Z176:AD176"/>
    <mergeCell ref="AE166:AN166"/>
    <mergeCell ref="AE163:AN163"/>
    <mergeCell ref="A151:F151"/>
    <mergeCell ref="A153:F153"/>
    <mergeCell ref="G158:Y158"/>
    <mergeCell ref="A135:F135"/>
    <mergeCell ref="A136:F136"/>
    <mergeCell ref="AE148:AN148"/>
    <mergeCell ref="AE150:AN150"/>
    <mergeCell ref="AE141:AN141"/>
    <mergeCell ref="AE142:AN142"/>
    <mergeCell ref="Z148:AD148"/>
    <mergeCell ref="A150:F150"/>
    <mergeCell ref="A137:F137"/>
    <mergeCell ref="A140:F140"/>
    <mergeCell ref="A142:F142"/>
    <mergeCell ref="A145:F145"/>
    <mergeCell ref="A147:F147"/>
    <mergeCell ref="A148:F148"/>
    <mergeCell ref="AE146:AN146"/>
    <mergeCell ref="Z147:AD147"/>
    <mergeCell ref="AE147:AN147"/>
    <mergeCell ref="A160:F160"/>
    <mergeCell ref="A163:F163"/>
    <mergeCell ref="A159:F159"/>
    <mergeCell ref="A162:F162"/>
    <mergeCell ref="A193:F193"/>
    <mergeCell ref="G147:Y147"/>
    <mergeCell ref="G146:Y146"/>
    <mergeCell ref="G148:Y148"/>
    <mergeCell ref="Z186:AD186"/>
    <mergeCell ref="Z183:AD183"/>
    <mergeCell ref="A158:F158"/>
    <mergeCell ref="Z160:AD160"/>
    <mergeCell ref="G162:Y162"/>
    <mergeCell ref="G160:Y160"/>
    <mergeCell ref="G155:Y155"/>
    <mergeCell ref="A186:F186"/>
    <mergeCell ref="A156:F156"/>
    <mergeCell ref="Z181:AD181"/>
    <mergeCell ref="Z180:AD180"/>
    <mergeCell ref="A161:AZ161"/>
    <mergeCell ref="G163:Y163"/>
    <mergeCell ref="Z163:AD163"/>
    <mergeCell ref="Z162:AD162"/>
    <mergeCell ref="G164:Y164"/>
    <mergeCell ref="A164:F164"/>
    <mergeCell ref="A166:F166"/>
    <mergeCell ref="A176:F176"/>
    <mergeCell ref="A172:F172"/>
    <mergeCell ref="AE167:AN167"/>
    <mergeCell ref="AE171:AN171"/>
    <mergeCell ref="AE172:AN172"/>
    <mergeCell ref="Z193:AD193"/>
    <mergeCell ref="G193:Y193"/>
    <mergeCell ref="AE191:AN191"/>
    <mergeCell ref="G171:Y171"/>
    <mergeCell ref="G183:Y183"/>
    <mergeCell ref="Z185:AD185"/>
    <mergeCell ref="A171:F171"/>
    <mergeCell ref="A180:F180"/>
    <mergeCell ref="Z164:AD164"/>
    <mergeCell ref="Z178:AD178"/>
    <mergeCell ref="AE176:AN176"/>
    <mergeCell ref="A190:F190"/>
    <mergeCell ref="A188:F188"/>
    <mergeCell ref="G185:Y185"/>
    <mergeCell ref="A182:F182"/>
    <mergeCell ref="G186:Y186"/>
    <mergeCell ref="A177:F177"/>
    <mergeCell ref="Z197:AD197"/>
    <mergeCell ref="Z209:AD209"/>
    <mergeCell ref="G217:Y217"/>
    <mergeCell ref="Z217:AD217"/>
    <mergeCell ref="Z225:AD225"/>
    <mergeCell ref="AE193:AN193"/>
    <mergeCell ref="A183:F183"/>
    <mergeCell ref="A191:F191"/>
    <mergeCell ref="G190:Y190"/>
    <mergeCell ref="Z190:AD190"/>
    <mergeCell ref="AE189:AN189"/>
    <mergeCell ref="AE190:AN190"/>
    <mergeCell ref="Z188:AD188"/>
    <mergeCell ref="G189:Y189"/>
    <mergeCell ref="Z189:AD189"/>
    <mergeCell ref="A229:F229"/>
    <mergeCell ref="G225:Y225"/>
    <mergeCell ref="A194:F194"/>
    <mergeCell ref="A215:F215"/>
    <mergeCell ref="G214:Y214"/>
    <mergeCell ref="G213:Y213"/>
    <mergeCell ref="G205:Y205"/>
    <mergeCell ref="G204:Y204"/>
    <mergeCell ref="A195:F195"/>
    <mergeCell ref="G206:Y206"/>
    <mergeCell ref="G210:Y210"/>
    <mergeCell ref="G208:Y208"/>
    <mergeCell ref="G197:Y197"/>
    <mergeCell ref="A230:F230"/>
    <mergeCell ref="G230:Y230"/>
    <mergeCell ref="Z230:AD230"/>
    <mergeCell ref="A224:F224"/>
    <mergeCell ref="A225:F225"/>
    <mergeCell ref="A199:F199"/>
    <mergeCell ref="A201:F201"/>
    <mergeCell ref="A204:F204"/>
    <mergeCell ref="A214:F214"/>
    <mergeCell ref="Z208:AD208"/>
    <mergeCell ref="Z215:AD215"/>
    <mergeCell ref="A222:F222"/>
    <mergeCell ref="A221:F221"/>
    <mergeCell ref="Z214:AD214"/>
    <mergeCell ref="Z216:AD216"/>
    <mergeCell ref="G215:Y215"/>
    <mergeCell ref="A213:F213"/>
    <mergeCell ref="A206:F206"/>
    <mergeCell ref="A210:F210"/>
    <mergeCell ref="A207:F207"/>
    <mergeCell ref="G222:Y222"/>
    <mergeCell ref="Z222:AD222"/>
    <mergeCell ref="G229:Y229"/>
    <mergeCell ref="Z229:AD229"/>
    <mergeCell ref="A217:F217"/>
    <mergeCell ref="A209:F209"/>
    <mergeCell ref="Z206:AD206"/>
    <mergeCell ref="G223:Y223"/>
    <mergeCell ref="A216:F216"/>
    <mergeCell ref="Z204:AD204"/>
    <mergeCell ref="A205:F205"/>
    <mergeCell ref="A198:F198"/>
    <mergeCell ref="G202:Y202"/>
    <mergeCell ref="G198:Y198"/>
    <mergeCell ref="A202:F202"/>
    <mergeCell ref="G199:Y199"/>
    <mergeCell ref="Z223:AD223"/>
    <mergeCell ref="Z213:AD213"/>
    <mergeCell ref="G221:Y221"/>
    <mergeCell ref="Z221:AD221"/>
    <mergeCell ref="Z199:AD199"/>
    <mergeCell ref="Z207:AD207"/>
    <mergeCell ref="Z202:AD202"/>
    <mergeCell ref="A218:F218"/>
    <mergeCell ref="G216:Y216"/>
    <mergeCell ref="A219:F219"/>
    <mergeCell ref="G218:Y218"/>
    <mergeCell ref="G219:Y219"/>
    <mergeCell ref="AO215:AR215"/>
    <mergeCell ref="AO197:AR197"/>
    <mergeCell ref="AO198:AR198"/>
    <mergeCell ref="AO199:AR199"/>
    <mergeCell ref="AE230:AN230"/>
    <mergeCell ref="AE224:AN224"/>
    <mergeCell ref="AE229:AN229"/>
    <mergeCell ref="AE216:AN216"/>
    <mergeCell ref="AE215:AN215"/>
    <mergeCell ref="AE222:AN222"/>
    <mergeCell ref="AE217:AN217"/>
    <mergeCell ref="AE225:AN225"/>
    <mergeCell ref="AE223:AN223"/>
    <mergeCell ref="AE221:AN221"/>
    <mergeCell ref="AO217:AR217"/>
    <mergeCell ref="AO221:AR221"/>
    <mergeCell ref="AO222:AR222"/>
    <mergeCell ref="AO223:AR223"/>
    <mergeCell ref="AO224:AR224"/>
    <mergeCell ref="AO225:AR225"/>
    <mergeCell ref="AO229:AR229"/>
    <mergeCell ref="AO230:AR230"/>
    <mergeCell ref="AO216:AR216"/>
    <mergeCell ref="AE214:AN214"/>
    <mergeCell ref="A149:AZ149"/>
    <mergeCell ref="G159:Y159"/>
    <mergeCell ref="Z195:AD195"/>
    <mergeCell ref="G195:Y195"/>
    <mergeCell ref="G191:Y191"/>
    <mergeCell ref="AE213:AN213"/>
    <mergeCell ref="AE209:AN209"/>
    <mergeCell ref="AE199:AN199"/>
    <mergeCell ref="AE198:AN198"/>
    <mergeCell ref="AE202:AN202"/>
    <mergeCell ref="AE201:AN201"/>
    <mergeCell ref="AE210:AN210"/>
    <mergeCell ref="AE204:AN204"/>
    <mergeCell ref="AE205:AN205"/>
    <mergeCell ref="AE207:AN207"/>
    <mergeCell ref="AE195:AN195"/>
    <mergeCell ref="AE197:AN197"/>
    <mergeCell ref="AE206:AN206"/>
    <mergeCell ref="AE208:AN208"/>
    <mergeCell ref="Z198:AD198"/>
    <mergeCell ref="A197:F197"/>
    <mergeCell ref="G207:Y207"/>
    <mergeCell ref="Z205:AD205"/>
    <mergeCell ref="Z210:AD210"/>
    <mergeCell ref="AO102:AR102"/>
    <mergeCell ref="AO103:AR103"/>
    <mergeCell ref="AE159:AN159"/>
    <mergeCell ref="AE160:AN160"/>
    <mergeCell ref="AE145:AN145"/>
    <mergeCell ref="Z141:AD141"/>
    <mergeCell ref="G138:Y138"/>
    <mergeCell ref="Z143:AD143"/>
    <mergeCell ref="Z154:AD154"/>
    <mergeCell ref="G150:Y150"/>
    <mergeCell ref="G151:Y151"/>
    <mergeCell ref="G153:Y153"/>
    <mergeCell ref="AE151:AN151"/>
    <mergeCell ref="AE153:AN153"/>
    <mergeCell ref="AE158:AN158"/>
    <mergeCell ref="Z159:AD159"/>
    <mergeCell ref="Z158:AD158"/>
    <mergeCell ref="Z153:AD153"/>
    <mergeCell ref="AE156:AN156"/>
    <mergeCell ref="Z146:AD146"/>
    <mergeCell ref="Z145:AD145"/>
    <mergeCell ref="Z155:AD155"/>
    <mergeCell ref="Z150:AD150"/>
    <mergeCell ref="Z151:AD151"/>
    <mergeCell ref="A90:F90"/>
    <mergeCell ref="A110:F110"/>
    <mergeCell ref="G100:Y100"/>
    <mergeCell ref="Z89:AD89"/>
    <mergeCell ref="A86:F86"/>
    <mergeCell ref="A93:F93"/>
    <mergeCell ref="A98:F98"/>
    <mergeCell ref="A100:F100"/>
    <mergeCell ref="G102:Y102"/>
    <mergeCell ref="G110:Y110"/>
    <mergeCell ref="Z110:AD110"/>
    <mergeCell ref="G99:Y99"/>
    <mergeCell ref="A107:F107"/>
    <mergeCell ref="A101:AZ101"/>
    <mergeCell ref="Z100:AD100"/>
    <mergeCell ref="AE93:AN93"/>
    <mergeCell ref="AE96:AN96"/>
    <mergeCell ref="A95:AZ95"/>
    <mergeCell ref="AO96:AR96"/>
    <mergeCell ref="A105:F105"/>
    <mergeCell ref="Z105:AD105"/>
    <mergeCell ref="G91:Y91"/>
    <mergeCell ref="G103:Y103"/>
    <mergeCell ref="A96:F96"/>
    <mergeCell ref="D68:AA68"/>
    <mergeCell ref="A68:C68"/>
    <mergeCell ref="A80:F80"/>
    <mergeCell ref="G82:Y82"/>
    <mergeCell ref="Z87:AD87"/>
    <mergeCell ref="G81:Y81"/>
    <mergeCell ref="Z78:AD78"/>
    <mergeCell ref="A78:F78"/>
    <mergeCell ref="G94:Y94"/>
    <mergeCell ref="Z94:AD94"/>
    <mergeCell ref="G90:Y90"/>
    <mergeCell ref="Z81:AD81"/>
    <mergeCell ref="Z90:AD90"/>
    <mergeCell ref="G93:Y93"/>
    <mergeCell ref="A94:F94"/>
    <mergeCell ref="Z79:AD79"/>
    <mergeCell ref="G80:Y80"/>
    <mergeCell ref="G85:Y85"/>
    <mergeCell ref="Z85:AD85"/>
    <mergeCell ref="A81:F81"/>
    <mergeCell ref="G83:Y83"/>
    <mergeCell ref="A85:F85"/>
    <mergeCell ref="Z83:AD83"/>
    <mergeCell ref="Z86:AD86"/>
    <mergeCell ref="G37:AZ37"/>
    <mergeCell ref="A32:F32"/>
    <mergeCell ref="D54:AB54"/>
    <mergeCell ref="D48:AB48"/>
    <mergeCell ref="A48:C48"/>
    <mergeCell ref="A54:C54"/>
    <mergeCell ref="D45:AB45"/>
    <mergeCell ref="AN52:AQ52"/>
    <mergeCell ref="A39:F39"/>
    <mergeCell ref="D46:AB46"/>
    <mergeCell ref="D47:AB47"/>
    <mergeCell ref="D50:AB50"/>
    <mergeCell ref="A46:C46"/>
    <mergeCell ref="A51:C51"/>
    <mergeCell ref="A52:C52"/>
    <mergeCell ref="D52:AB52"/>
    <mergeCell ref="D49:AB49"/>
    <mergeCell ref="D51:AB51"/>
    <mergeCell ref="D67:AA67"/>
    <mergeCell ref="D72:AA72"/>
    <mergeCell ref="A77:F77"/>
    <mergeCell ref="A38:F38"/>
    <mergeCell ref="A33:F33"/>
    <mergeCell ref="G36:AZ36"/>
    <mergeCell ref="A34:F34"/>
    <mergeCell ref="G38:AZ38"/>
    <mergeCell ref="A37:F37"/>
    <mergeCell ref="G34:AZ34"/>
    <mergeCell ref="G35:AZ35"/>
    <mergeCell ref="A35:F35"/>
    <mergeCell ref="AN47:AQ47"/>
    <mergeCell ref="AN48:AQ48"/>
    <mergeCell ref="AN49:AQ49"/>
    <mergeCell ref="AN50:AQ50"/>
    <mergeCell ref="AN51:AQ51"/>
    <mergeCell ref="AH53:AM53"/>
    <mergeCell ref="AH54:AM54"/>
    <mergeCell ref="D53:AB53"/>
    <mergeCell ref="A49:C49"/>
    <mergeCell ref="A47:C47"/>
    <mergeCell ref="AC52:AG52"/>
    <mergeCell ref="AB70:AG70"/>
    <mergeCell ref="A257:H257"/>
    <mergeCell ref="A256:H256"/>
    <mergeCell ref="G135:Y135"/>
    <mergeCell ref="G181:Y181"/>
    <mergeCell ref="A185:F185"/>
    <mergeCell ref="A189:F189"/>
    <mergeCell ref="A208:F208"/>
    <mergeCell ref="G188:Y188"/>
    <mergeCell ref="W250:AM250"/>
    <mergeCell ref="G142:Y142"/>
    <mergeCell ref="G140:Y140"/>
    <mergeCell ref="Z135:AD135"/>
    <mergeCell ref="AE135:AN135"/>
    <mergeCell ref="G143:Y143"/>
    <mergeCell ref="AE143:AN143"/>
    <mergeCell ref="AE169:AN169"/>
    <mergeCell ref="AE170:AN170"/>
    <mergeCell ref="G156:Y156"/>
    <mergeCell ref="AE155:AN155"/>
    <mergeCell ref="Z156:AD156"/>
    <mergeCell ref="AE154:AN154"/>
    <mergeCell ref="Z169:AD169"/>
    <mergeCell ref="AE177:AN177"/>
    <mergeCell ref="Z171:AD171"/>
    <mergeCell ref="A53:C53"/>
    <mergeCell ref="A25:AZ25"/>
    <mergeCell ref="D16:J16"/>
    <mergeCell ref="G22:AZ22"/>
    <mergeCell ref="AO1:AZ1"/>
    <mergeCell ref="L14:AB14"/>
    <mergeCell ref="AC14:AZ14"/>
    <mergeCell ref="A7:AZ7"/>
    <mergeCell ref="L13:AZ13"/>
    <mergeCell ref="G21:AZ21"/>
    <mergeCell ref="A19:F19"/>
    <mergeCell ref="L16:AB16"/>
    <mergeCell ref="G19:AZ19"/>
    <mergeCell ref="A14:B14"/>
    <mergeCell ref="A18:AZ18"/>
    <mergeCell ref="A20:F20"/>
    <mergeCell ref="G20:AZ20"/>
    <mergeCell ref="A27:AZ27"/>
    <mergeCell ref="A29:F29"/>
    <mergeCell ref="A28:F28"/>
    <mergeCell ref="G29:AZ29"/>
    <mergeCell ref="G31:AZ31"/>
    <mergeCell ref="G32:AZ32"/>
    <mergeCell ref="A45:C45"/>
    <mergeCell ref="G87:Y87"/>
    <mergeCell ref="A87:F87"/>
    <mergeCell ref="A89:F89"/>
    <mergeCell ref="AH67:AL67"/>
    <mergeCell ref="AH69:AL69"/>
    <mergeCell ref="AH70:AL70"/>
    <mergeCell ref="AH71:AL71"/>
    <mergeCell ref="A22:F22"/>
    <mergeCell ref="D61:AB61"/>
    <mergeCell ref="G28:AZ28"/>
    <mergeCell ref="A36:F36"/>
    <mergeCell ref="A43:C44"/>
    <mergeCell ref="G30:AZ30"/>
    <mergeCell ref="A60:C60"/>
    <mergeCell ref="AX61:AZ61"/>
    <mergeCell ref="A61:C61"/>
    <mergeCell ref="D60:AB60"/>
    <mergeCell ref="AN45:AQ45"/>
    <mergeCell ref="A30:F30"/>
    <mergeCell ref="G33:AZ33"/>
    <mergeCell ref="G39:AZ39"/>
    <mergeCell ref="A41:AW41"/>
    <mergeCell ref="A42:AW42"/>
    <mergeCell ref="A50:C50"/>
    <mergeCell ref="A31:F31"/>
    <mergeCell ref="AO98:AR98"/>
    <mergeCell ref="AO99:AR99"/>
    <mergeCell ref="AO87:AR87"/>
    <mergeCell ref="AO89:AR89"/>
    <mergeCell ref="AO90:AR90"/>
    <mergeCell ref="AO91:AR91"/>
    <mergeCell ref="AO93:AR93"/>
    <mergeCell ref="AO94:AR94"/>
    <mergeCell ref="AE90:AN90"/>
    <mergeCell ref="AE87:AN87"/>
    <mergeCell ref="AE97:AN97"/>
    <mergeCell ref="AE89:AN89"/>
    <mergeCell ref="D74:AA74"/>
    <mergeCell ref="AN54:AQ54"/>
    <mergeCell ref="AN60:AQ60"/>
    <mergeCell ref="AH61:AM61"/>
    <mergeCell ref="AN61:AQ61"/>
    <mergeCell ref="AN55:AQ55"/>
    <mergeCell ref="AN56:AQ56"/>
    <mergeCell ref="AN57:AQ57"/>
    <mergeCell ref="AN59:AQ59"/>
    <mergeCell ref="AN58:AQ58"/>
    <mergeCell ref="A63:AZ63"/>
    <mergeCell ref="AO250:AZ250"/>
    <mergeCell ref="G79:Y79"/>
    <mergeCell ref="AE78:AN78"/>
    <mergeCell ref="G109:Y109"/>
    <mergeCell ref="Z103:AD103"/>
    <mergeCell ref="G119:Y119"/>
    <mergeCell ref="Z80:AD80"/>
    <mergeCell ref="AE80:AN80"/>
    <mergeCell ref="Z91:AD91"/>
    <mergeCell ref="Z82:AD82"/>
    <mergeCell ref="G122:Y122"/>
    <mergeCell ref="Z128:AD128"/>
    <mergeCell ref="AE83:AN83"/>
    <mergeCell ref="G126:Y126"/>
    <mergeCell ref="AE85:AN85"/>
    <mergeCell ref="Z124:AD124"/>
    <mergeCell ref="AE105:AN105"/>
    <mergeCell ref="G121:Y121"/>
    <mergeCell ref="AE104:AN104"/>
    <mergeCell ref="AE94:AN94"/>
    <mergeCell ref="AE107:AN107"/>
    <mergeCell ref="AE131:AN131"/>
    <mergeCell ref="AE129:AN129"/>
    <mergeCell ref="AO140:AR140"/>
    <mergeCell ref="W252:AM252"/>
    <mergeCell ref="A99:F99"/>
    <mergeCell ref="Z93:AD93"/>
    <mergeCell ref="A97:F97"/>
    <mergeCell ref="G98:Y98"/>
    <mergeCell ref="Z96:AD96"/>
    <mergeCell ref="AE110:AN110"/>
    <mergeCell ref="AE102:AN102"/>
    <mergeCell ref="AE103:AN103"/>
    <mergeCell ref="AE100:AN100"/>
    <mergeCell ref="Z112:AD112"/>
    <mergeCell ref="A102:F102"/>
    <mergeCell ref="A122:F122"/>
    <mergeCell ref="A117:F117"/>
    <mergeCell ref="A121:F121"/>
    <mergeCell ref="AE108:AN108"/>
    <mergeCell ref="AE99:AN99"/>
    <mergeCell ref="AE98:AN98"/>
    <mergeCell ref="Z99:AD99"/>
    <mergeCell ref="Z102:AD102"/>
    <mergeCell ref="AE126:AN126"/>
    <mergeCell ref="G97:Y97"/>
    <mergeCell ref="A116:F116"/>
    <mergeCell ref="Z97:AD97"/>
    <mergeCell ref="W253:AM253"/>
    <mergeCell ref="AO252:AZ252"/>
    <mergeCell ref="A223:F223"/>
    <mergeCell ref="A91:F91"/>
    <mergeCell ref="AE115:AN115"/>
    <mergeCell ref="AE121:AN121"/>
    <mergeCell ref="G104:Y104"/>
    <mergeCell ref="G105:Y105"/>
    <mergeCell ref="Z126:AD126"/>
    <mergeCell ref="Z122:AD122"/>
    <mergeCell ref="A251:F251"/>
    <mergeCell ref="Z201:AD201"/>
    <mergeCell ref="AE186:AN186"/>
    <mergeCell ref="G209:Y209"/>
    <mergeCell ref="G116:Y116"/>
    <mergeCell ref="G118:Y118"/>
    <mergeCell ref="AE188:AN188"/>
    <mergeCell ref="A118:F118"/>
    <mergeCell ref="A104:F104"/>
    <mergeCell ref="G108:Y108"/>
    <mergeCell ref="AO249:AZ249"/>
    <mergeCell ref="AE109:AN109"/>
    <mergeCell ref="AO146:AR146"/>
    <mergeCell ref="AO147:AR147"/>
    <mergeCell ref="AO118:AR118"/>
    <mergeCell ref="AO119:AR119"/>
    <mergeCell ref="AE132:AN132"/>
    <mergeCell ref="AE127:AN127"/>
    <mergeCell ref="AE124:AN124"/>
    <mergeCell ref="A106:AZ106"/>
    <mergeCell ref="A111:AZ111"/>
    <mergeCell ref="A114:AZ114"/>
    <mergeCell ref="A125:AZ125"/>
    <mergeCell ref="AO122:AR122"/>
    <mergeCell ref="AO123:AR123"/>
    <mergeCell ref="AO124:AR124"/>
    <mergeCell ref="AO127:AR127"/>
    <mergeCell ref="AO128:AR128"/>
    <mergeCell ref="AO108:AR108"/>
    <mergeCell ref="AO109:AR109"/>
    <mergeCell ref="AO110:AR110"/>
    <mergeCell ref="AO112:AR112"/>
    <mergeCell ref="A124:F124"/>
    <mergeCell ref="G112:Y112"/>
    <mergeCell ref="A120:AZ120"/>
    <mergeCell ref="G123:Y123"/>
    <mergeCell ref="A113:F113"/>
    <mergeCell ref="AO126:AR126"/>
    <mergeCell ref="AE128:AN128"/>
    <mergeCell ref="G129:Y129"/>
    <mergeCell ref="AE173:AN173"/>
    <mergeCell ref="AE175:AN175"/>
    <mergeCell ref="G117:Y117"/>
    <mergeCell ref="AO97:AR97"/>
    <mergeCell ref="Z117:AD117"/>
    <mergeCell ref="A119:F119"/>
    <mergeCell ref="G124:Y124"/>
    <mergeCell ref="Z113:AD113"/>
    <mergeCell ref="A132:F132"/>
    <mergeCell ref="A126:F126"/>
    <mergeCell ref="A129:F129"/>
    <mergeCell ref="A123:F123"/>
    <mergeCell ref="A127:F127"/>
    <mergeCell ref="A115:F115"/>
    <mergeCell ref="A112:F112"/>
    <mergeCell ref="G132:Y132"/>
    <mergeCell ref="Z129:AD129"/>
    <mergeCell ref="G131:Y131"/>
    <mergeCell ref="G127:Y127"/>
    <mergeCell ref="Z127:AD127"/>
    <mergeCell ref="Z132:AD132"/>
    <mergeCell ref="AO100:AR100"/>
    <mergeCell ref="AE123:AN123"/>
    <mergeCell ref="AO253:AZ253"/>
    <mergeCell ref="G96:Y96"/>
    <mergeCell ref="Z98:AD98"/>
    <mergeCell ref="A131:F131"/>
    <mergeCell ref="W249:AM249"/>
    <mergeCell ref="G201:Y201"/>
    <mergeCell ref="A103:F103"/>
    <mergeCell ref="G113:Y113"/>
    <mergeCell ref="Z108:AD108"/>
    <mergeCell ref="Z107:AD107"/>
    <mergeCell ref="A109:F109"/>
    <mergeCell ref="G107:Y107"/>
    <mergeCell ref="Z119:AD119"/>
    <mergeCell ref="Z104:AD104"/>
    <mergeCell ref="G115:Y115"/>
    <mergeCell ref="A108:F108"/>
    <mergeCell ref="Z116:AD116"/>
    <mergeCell ref="A128:F128"/>
    <mergeCell ref="G128:Y128"/>
    <mergeCell ref="Z109:AD109"/>
    <mergeCell ref="A249:V249"/>
    <mergeCell ref="AO104:AR104"/>
    <mergeCell ref="AO105:AR105"/>
    <mergeCell ref="J1:M1"/>
    <mergeCell ref="A2:M2"/>
    <mergeCell ref="A3:M3"/>
    <mergeCell ref="AC16:AZ16"/>
    <mergeCell ref="A24:AZ24"/>
    <mergeCell ref="A21:F21"/>
    <mergeCell ref="L10:AZ10"/>
    <mergeCell ref="AO4:AZ4"/>
    <mergeCell ref="AO2:AZ2"/>
    <mergeCell ref="A10:B10"/>
    <mergeCell ref="L11:AZ11"/>
    <mergeCell ref="A13:K13"/>
    <mergeCell ref="AO3:AZ3"/>
    <mergeCell ref="C14:K14"/>
    <mergeCell ref="A8:AZ8"/>
    <mergeCell ref="L12:AZ12"/>
    <mergeCell ref="A12:B12"/>
    <mergeCell ref="C10:K10"/>
    <mergeCell ref="A11:K11"/>
    <mergeCell ref="AC51:AG51"/>
    <mergeCell ref="AH60:AM60"/>
    <mergeCell ref="AO107:AR107"/>
    <mergeCell ref="AR43:AT43"/>
    <mergeCell ref="AU43:AW43"/>
    <mergeCell ref="AC44:AG44"/>
    <mergeCell ref="AH44:AM44"/>
    <mergeCell ref="AN44:AQ44"/>
    <mergeCell ref="AC43:AQ43"/>
    <mergeCell ref="AN53:AQ53"/>
    <mergeCell ref="AB71:AG71"/>
    <mergeCell ref="AB72:AG72"/>
    <mergeCell ref="A64:AW64"/>
    <mergeCell ref="G89:Y89"/>
    <mergeCell ref="D43:AB44"/>
    <mergeCell ref="A82:F82"/>
    <mergeCell ref="D69:AA69"/>
    <mergeCell ref="A72:C72"/>
    <mergeCell ref="A67:C67"/>
    <mergeCell ref="D65:AA66"/>
    <mergeCell ref="A69:C69"/>
    <mergeCell ref="AB65:AG66"/>
    <mergeCell ref="AB67:AG67"/>
    <mergeCell ref="AB69:AG69"/>
    <mergeCell ref="AM67:AQ67"/>
    <mergeCell ref="AM69:AQ69"/>
    <mergeCell ref="C12:K12"/>
    <mergeCell ref="AC53:AG53"/>
    <mergeCell ref="AC54:AG54"/>
    <mergeCell ref="AC60:AG60"/>
    <mergeCell ref="AC61:AG61"/>
    <mergeCell ref="AH47:AM47"/>
    <mergeCell ref="AH48:AM48"/>
    <mergeCell ref="AH49:AM49"/>
    <mergeCell ref="AH50:AM50"/>
    <mergeCell ref="AH51:AM51"/>
    <mergeCell ref="AH52:AM52"/>
    <mergeCell ref="AH55:AM55"/>
    <mergeCell ref="AH56:AM56"/>
    <mergeCell ref="AH57:AM57"/>
    <mergeCell ref="AH59:AM59"/>
    <mergeCell ref="AH58:AM58"/>
    <mergeCell ref="AC45:AG45"/>
    <mergeCell ref="AH45:AM45"/>
    <mergeCell ref="AC47:AG47"/>
    <mergeCell ref="AC48:AG48"/>
    <mergeCell ref="AC49:AG49"/>
    <mergeCell ref="AC50:AG50"/>
    <mergeCell ref="AX60:AZ60"/>
    <mergeCell ref="A55:C55"/>
    <mergeCell ref="D55:AB55"/>
    <mergeCell ref="D56:AB56"/>
    <mergeCell ref="D57:AB57"/>
    <mergeCell ref="D59:AB59"/>
    <mergeCell ref="AC55:AG55"/>
    <mergeCell ref="AC56:AG56"/>
    <mergeCell ref="AH65:AL66"/>
    <mergeCell ref="AM65:AQ66"/>
    <mergeCell ref="A65:C66"/>
    <mergeCell ref="AC57:AG57"/>
    <mergeCell ref="AC59:AG59"/>
    <mergeCell ref="D58:AB58"/>
    <mergeCell ref="AC58:AG58"/>
    <mergeCell ref="A70:C70"/>
    <mergeCell ref="AB73:AG73"/>
    <mergeCell ref="AB74:AG74"/>
    <mergeCell ref="A83:F83"/>
    <mergeCell ref="AE86:AN86"/>
    <mergeCell ref="A73:C73"/>
    <mergeCell ref="AX77:AZ77"/>
    <mergeCell ref="A84:AZ84"/>
    <mergeCell ref="AH72:AL72"/>
    <mergeCell ref="AH73:AL73"/>
    <mergeCell ref="AH74:AL74"/>
    <mergeCell ref="A74:C74"/>
    <mergeCell ref="AM70:AQ70"/>
    <mergeCell ref="AM71:AQ71"/>
    <mergeCell ref="AM72:AQ72"/>
    <mergeCell ref="AM73:AQ73"/>
    <mergeCell ref="AM74:AQ74"/>
    <mergeCell ref="D71:AA71"/>
    <mergeCell ref="A71:C71"/>
    <mergeCell ref="A79:F79"/>
    <mergeCell ref="AO77:AT77"/>
    <mergeCell ref="AE77:AN77"/>
    <mergeCell ref="AE79:AN79"/>
    <mergeCell ref="A88:AZ88"/>
    <mergeCell ref="A92:AZ92"/>
    <mergeCell ref="G77:Y77"/>
    <mergeCell ref="Z77:AD77"/>
    <mergeCell ref="AR65:AT65"/>
    <mergeCell ref="AU65:AW65"/>
    <mergeCell ref="AO78:AR78"/>
    <mergeCell ref="AO80:AR80"/>
    <mergeCell ref="AO81:AR81"/>
    <mergeCell ref="AO82:AR82"/>
    <mergeCell ref="AO83:AR83"/>
    <mergeCell ref="AO86:AR86"/>
    <mergeCell ref="AO85:AR85"/>
    <mergeCell ref="AU77:AW77"/>
    <mergeCell ref="A76:AZ76"/>
    <mergeCell ref="G78:Y78"/>
    <mergeCell ref="AE81:AN81"/>
    <mergeCell ref="AE82:AN82"/>
    <mergeCell ref="G86:Y86"/>
    <mergeCell ref="D70:AA70"/>
    <mergeCell ref="D73:AA73"/>
    <mergeCell ref="AO134:AR134"/>
    <mergeCell ref="AO135:AR135"/>
    <mergeCell ref="AO136:AR136"/>
    <mergeCell ref="AO137:AR137"/>
    <mergeCell ref="AO138:AR138"/>
    <mergeCell ref="AO180:AR180"/>
    <mergeCell ref="AO181:AR181"/>
    <mergeCell ref="AO182:AR182"/>
    <mergeCell ref="AO183:AR183"/>
    <mergeCell ref="AO163:AR163"/>
    <mergeCell ref="AO164:AR164"/>
    <mergeCell ref="AO166:AR166"/>
    <mergeCell ref="AO158:AR158"/>
    <mergeCell ref="AO156:AR156"/>
    <mergeCell ref="AO159:AR159"/>
    <mergeCell ref="AO160:AR160"/>
    <mergeCell ref="AO162:AR162"/>
    <mergeCell ref="AO141:AR141"/>
    <mergeCell ref="AO142:AR142"/>
    <mergeCell ref="AO143:AR143"/>
    <mergeCell ref="A179:AZ179"/>
    <mergeCell ref="A165:AZ165"/>
    <mergeCell ref="A168:AZ168"/>
    <mergeCell ref="A157:AZ157"/>
    <mergeCell ref="AO113:AR113"/>
    <mergeCell ref="AO116:AR116"/>
    <mergeCell ref="AO117:AR117"/>
    <mergeCell ref="AO115:AR115"/>
    <mergeCell ref="AO167:AR167"/>
    <mergeCell ref="AO169:AR169"/>
    <mergeCell ref="AO170:AR170"/>
    <mergeCell ref="A139:AZ139"/>
    <mergeCell ref="A144:AZ144"/>
    <mergeCell ref="A133:AZ133"/>
    <mergeCell ref="A130:AZ130"/>
    <mergeCell ref="AO131:AR131"/>
    <mergeCell ref="A152:AZ152"/>
    <mergeCell ref="AO145:AR145"/>
    <mergeCell ref="AO154:AR154"/>
    <mergeCell ref="AO155:AR155"/>
    <mergeCell ref="Z142:AD142"/>
    <mergeCell ref="AO121:AR121"/>
    <mergeCell ref="AO148:AR148"/>
    <mergeCell ref="AO151:AR151"/>
    <mergeCell ref="AO150:AR150"/>
    <mergeCell ref="AO153:AR153"/>
    <mergeCell ref="AO129:AR129"/>
    <mergeCell ref="AO132:AR132"/>
    <mergeCell ref="AO185:AR185"/>
    <mergeCell ref="AE182:AN182"/>
    <mergeCell ref="AE183:AN183"/>
    <mergeCell ref="AE180:AN180"/>
    <mergeCell ref="AE178:AN178"/>
    <mergeCell ref="AE185:AN185"/>
    <mergeCell ref="G182:Y182"/>
    <mergeCell ref="G180:Y180"/>
    <mergeCell ref="Z182:AD182"/>
    <mergeCell ref="G178:Y178"/>
    <mergeCell ref="G166:Y166"/>
    <mergeCell ref="G170:Y170"/>
    <mergeCell ref="G167:Y167"/>
    <mergeCell ref="G175:Y175"/>
    <mergeCell ref="A174:AZ174"/>
    <mergeCell ref="AE181:AN181"/>
    <mergeCell ref="G169:Y169"/>
    <mergeCell ref="Z175:AD175"/>
    <mergeCell ref="Z167:AD167"/>
    <mergeCell ref="Z170:AD170"/>
    <mergeCell ref="G172:Y172"/>
    <mergeCell ref="G173:Y173"/>
    <mergeCell ref="Z172:AD172"/>
    <mergeCell ref="Z166:AD166"/>
    <mergeCell ref="Z173:AD173"/>
    <mergeCell ref="A175:F175"/>
    <mergeCell ref="A167:F167"/>
    <mergeCell ref="A173:F173"/>
    <mergeCell ref="A170:F170"/>
    <mergeCell ref="A169:F169"/>
    <mergeCell ref="G176:Y176"/>
    <mergeCell ref="G177:Y177"/>
    <mergeCell ref="A181:F181"/>
    <mergeCell ref="A178:F178"/>
    <mergeCell ref="A245:AZ245"/>
    <mergeCell ref="A192:AZ192"/>
    <mergeCell ref="A196:AZ196"/>
    <mergeCell ref="A200:AZ200"/>
    <mergeCell ref="A203:AZ203"/>
    <mergeCell ref="A212:AZ212"/>
    <mergeCell ref="A220:AZ220"/>
    <mergeCell ref="A228:AZ228"/>
    <mergeCell ref="A184:AZ184"/>
    <mergeCell ref="A187:AZ187"/>
    <mergeCell ref="AO204:AR204"/>
    <mergeCell ref="AO205:AR205"/>
    <mergeCell ref="AO206:AR206"/>
    <mergeCell ref="AO207:AR207"/>
    <mergeCell ref="AO208:AR208"/>
    <mergeCell ref="AO209:AR209"/>
    <mergeCell ref="G194:Y194"/>
    <mergeCell ref="Z194:AD194"/>
    <mergeCell ref="Z191:AD191"/>
    <mergeCell ref="AE194:AN194"/>
    <mergeCell ref="AO210:AR210"/>
    <mergeCell ref="AO213:AR213"/>
    <mergeCell ref="AO214:AR214"/>
    <mergeCell ref="A231:AZ231"/>
    <mergeCell ref="AO201:AR201"/>
    <mergeCell ref="AO202:AR202"/>
    <mergeCell ref="AE162:AN162"/>
    <mergeCell ref="A211:F211"/>
    <mergeCell ref="G211:Y211"/>
    <mergeCell ref="Z211:AD211"/>
    <mergeCell ref="AE211:AN211"/>
    <mergeCell ref="AO211:AR211"/>
    <mergeCell ref="AO171:AR171"/>
    <mergeCell ref="AO172:AR172"/>
    <mergeCell ref="AO173:AR173"/>
    <mergeCell ref="AO189:AR189"/>
    <mergeCell ref="AO190:AR190"/>
    <mergeCell ref="AO191:AR191"/>
    <mergeCell ref="AO193:AR193"/>
    <mergeCell ref="AO194:AR194"/>
    <mergeCell ref="AO195:AR195"/>
    <mergeCell ref="AO188:AR188"/>
    <mergeCell ref="AO175:AR175"/>
    <mergeCell ref="AE164:AN164"/>
    <mergeCell ref="AO186:AR186"/>
    <mergeCell ref="AO176:AR176"/>
    <mergeCell ref="AO177:AR177"/>
    <mergeCell ref="AO178:AR178"/>
    <mergeCell ref="Z218:AD218"/>
    <mergeCell ref="Z219:AD219"/>
    <mergeCell ref="AE218:AN218"/>
    <mergeCell ref="AE219:AN219"/>
    <mergeCell ref="AO218:AR218"/>
    <mergeCell ref="AO219:AR219"/>
    <mergeCell ref="A226:F226"/>
    <mergeCell ref="A227:F227"/>
    <mergeCell ref="G226:Y226"/>
    <mergeCell ref="G227:Y227"/>
    <mergeCell ref="Z226:AD226"/>
    <mergeCell ref="Z227:AD227"/>
    <mergeCell ref="AE226:AN226"/>
    <mergeCell ref="AE227:AN227"/>
    <mergeCell ref="AO226:AR226"/>
    <mergeCell ref="AO227:AR227"/>
    <mergeCell ref="G224:Y224"/>
    <mergeCell ref="Z224:AD224"/>
    <mergeCell ref="A234:F234"/>
    <mergeCell ref="G234:Y234"/>
    <mergeCell ref="Z234:AD234"/>
    <mergeCell ref="AE234:AN234"/>
    <mergeCell ref="AO234:AR234"/>
    <mergeCell ref="A232:F232"/>
    <mergeCell ref="G232:Y232"/>
    <mergeCell ref="Z232:AD232"/>
    <mergeCell ref="AE232:AN232"/>
    <mergeCell ref="AO232:AR232"/>
    <mergeCell ref="A233:F233"/>
    <mergeCell ref="G233:Y233"/>
    <mergeCell ref="Z233:AD233"/>
    <mergeCell ref="AE233:AN233"/>
    <mergeCell ref="AO233:AR233"/>
    <mergeCell ref="A235:AZ235"/>
    <mergeCell ref="A236:F236"/>
    <mergeCell ref="G236:Y236"/>
    <mergeCell ref="Z236:AD236"/>
    <mergeCell ref="AE236:AN236"/>
    <mergeCell ref="AO236:AR236"/>
    <mergeCell ref="A237:F237"/>
    <mergeCell ref="G237:Y237"/>
    <mergeCell ref="Z237:AD237"/>
    <mergeCell ref="AE237:AN237"/>
    <mergeCell ref="AO237:AR237"/>
    <mergeCell ref="A240:F240"/>
    <mergeCell ref="G240:Y240"/>
    <mergeCell ref="Z240:AD240"/>
    <mergeCell ref="AE240:AN240"/>
    <mergeCell ref="AO240:AR240"/>
    <mergeCell ref="A238:AZ238"/>
    <mergeCell ref="A239:F239"/>
    <mergeCell ref="G239:Y239"/>
    <mergeCell ref="Z239:AD239"/>
    <mergeCell ref="AE239:AN239"/>
    <mergeCell ref="AO239:AR239"/>
    <mergeCell ref="A244:AZ244"/>
    <mergeCell ref="A241:AZ241"/>
    <mergeCell ref="A242:F242"/>
    <mergeCell ref="G242:Y242"/>
    <mergeCell ref="Z242:AD242"/>
    <mergeCell ref="AE242:AN242"/>
    <mergeCell ref="AO242:AR242"/>
    <mergeCell ref="A243:F243"/>
    <mergeCell ref="G243:Y243"/>
    <mergeCell ref="Z243:AD243"/>
    <mergeCell ref="AE243:AN243"/>
    <mergeCell ref="AO243:AR243"/>
  </mergeCells>
  <phoneticPr fontId="0" type="noConversion"/>
  <conditionalFormatting sqref="D60:D61">
    <cfRule type="cellIs" dxfId="29" priority="40" stopIfTrue="1" operator="equal">
      <formula>$D46</formula>
    </cfRule>
  </conditionalFormatting>
  <conditionalFormatting sqref="D61">
    <cfRule type="cellIs" dxfId="28" priority="42" stopIfTrue="1" operator="equal">
      <formula>$D48</formula>
    </cfRule>
  </conditionalFormatting>
  <conditionalFormatting sqref="A84">
    <cfRule type="cellIs" dxfId="27" priority="36" stopIfTrue="1" operator="equal">
      <formula>$C83</formula>
    </cfRule>
  </conditionalFormatting>
  <conditionalFormatting sqref="A88">
    <cfRule type="cellIs" dxfId="26" priority="35" stopIfTrue="1" operator="equal">
      <formula>$C87</formula>
    </cfRule>
  </conditionalFormatting>
  <conditionalFormatting sqref="A92">
    <cfRule type="cellIs" dxfId="25" priority="34" stopIfTrue="1" operator="equal">
      <formula>$C91</formula>
    </cfRule>
  </conditionalFormatting>
  <conditionalFormatting sqref="A95">
    <cfRule type="cellIs" dxfId="24" priority="33" stopIfTrue="1" operator="equal">
      <formula>$C94</formula>
    </cfRule>
  </conditionalFormatting>
  <conditionalFormatting sqref="A101 A106 A111 A120">
    <cfRule type="cellIs" dxfId="23" priority="32" stopIfTrue="1" operator="equal">
      <formula>#REF!</formula>
    </cfRule>
  </conditionalFormatting>
  <conditionalFormatting sqref="A114">
    <cfRule type="cellIs" dxfId="22" priority="29" stopIfTrue="1" operator="equal">
      <formula>$C113</formula>
    </cfRule>
  </conditionalFormatting>
  <conditionalFormatting sqref="A125">
    <cfRule type="cellIs" dxfId="21" priority="27" stopIfTrue="1" operator="equal">
      <formula>$C124</formula>
    </cfRule>
  </conditionalFormatting>
  <conditionalFormatting sqref="A130">
    <cfRule type="cellIs" dxfId="20" priority="26" stopIfTrue="1" operator="equal">
      <formula>$C129</formula>
    </cfRule>
  </conditionalFormatting>
  <conditionalFormatting sqref="A133">
    <cfRule type="cellIs" dxfId="19" priority="25" stopIfTrue="1" operator="equal">
      <formula>$C132</formula>
    </cfRule>
  </conditionalFormatting>
  <conditionalFormatting sqref="A139 A157 A235 A238 A241">
    <cfRule type="cellIs" dxfId="18" priority="24" stopIfTrue="1" operator="equal">
      <formula>#REF!</formula>
    </cfRule>
  </conditionalFormatting>
  <conditionalFormatting sqref="A144">
    <cfRule type="cellIs" dxfId="17" priority="22" stopIfTrue="1" operator="equal">
      <formula>$C143</formula>
    </cfRule>
  </conditionalFormatting>
  <conditionalFormatting sqref="A149">
    <cfRule type="cellIs" dxfId="16" priority="21" stopIfTrue="1" operator="equal">
      <formula>$C148</formula>
    </cfRule>
  </conditionalFormatting>
  <conditionalFormatting sqref="A152">
    <cfRule type="cellIs" dxfId="15" priority="20" stopIfTrue="1" operator="equal">
      <formula>$C151</formula>
    </cfRule>
  </conditionalFormatting>
  <conditionalFormatting sqref="A161">
    <cfRule type="cellIs" dxfId="14" priority="18" stopIfTrue="1" operator="equal">
      <formula>$C160</formula>
    </cfRule>
  </conditionalFormatting>
  <conditionalFormatting sqref="A165">
    <cfRule type="cellIs" dxfId="13" priority="17" stopIfTrue="1" operator="equal">
      <formula>$C164</formula>
    </cfRule>
  </conditionalFormatting>
  <conditionalFormatting sqref="A168">
    <cfRule type="cellIs" dxfId="12" priority="16" stopIfTrue="1" operator="equal">
      <formula>$C167</formula>
    </cfRule>
  </conditionalFormatting>
  <conditionalFormatting sqref="A174">
    <cfRule type="cellIs" dxfId="11" priority="15" stopIfTrue="1" operator="equal">
      <formula>$C173</formula>
    </cfRule>
  </conditionalFormatting>
  <conditionalFormatting sqref="A179">
    <cfRule type="cellIs" dxfId="10" priority="14" stopIfTrue="1" operator="equal">
      <formula>$C178</formula>
    </cfRule>
  </conditionalFormatting>
  <conditionalFormatting sqref="A184">
    <cfRule type="cellIs" dxfId="9" priority="13" stopIfTrue="1" operator="equal">
      <formula>$C183</formula>
    </cfRule>
  </conditionalFormatting>
  <conditionalFormatting sqref="A187">
    <cfRule type="cellIs" dxfId="8" priority="12" stopIfTrue="1" operator="equal">
      <formula>$C186</formula>
    </cfRule>
  </conditionalFormatting>
  <conditionalFormatting sqref="A192">
    <cfRule type="cellIs" dxfId="7" priority="11" stopIfTrue="1" operator="equal">
      <formula>$C191</formula>
    </cfRule>
  </conditionalFormatting>
  <conditionalFormatting sqref="A196">
    <cfRule type="cellIs" dxfId="6" priority="10" stopIfTrue="1" operator="equal">
      <formula>$C195</formula>
    </cfRule>
  </conditionalFormatting>
  <conditionalFormatting sqref="A200">
    <cfRule type="cellIs" dxfId="5" priority="9" stopIfTrue="1" operator="equal">
      <formula>$C199</formula>
    </cfRule>
  </conditionalFormatting>
  <conditionalFormatting sqref="A203">
    <cfRule type="cellIs" dxfId="4" priority="8" stopIfTrue="1" operator="equal">
      <formula>$C202</formula>
    </cfRule>
  </conditionalFormatting>
  <conditionalFormatting sqref="A212">
    <cfRule type="cellIs" dxfId="3" priority="7" stopIfTrue="1" operator="equal">
      <formula>$C210</formula>
    </cfRule>
  </conditionalFormatting>
  <conditionalFormatting sqref="A220">
    <cfRule type="cellIs" dxfId="2" priority="6" stopIfTrue="1" operator="equal">
      <formula>$C217</formula>
    </cfRule>
  </conditionalFormatting>
  <conditionalFormatting sqref="A228">
    <cfRule type="cellIs" dxfId="1" priority="5" stopIfTrue="1" operator="equal">
      <formula>$C225</formula>
    </cfRule>
  </conditionalFormatting>
  <conditionalFormatting sqref="A244">
    <cfRule type="cellIs" dxfId="0" priority="1" stopIfTrue="1" operator="equal">
      <formula>$C243</formula>
    </cfRule>
  </conditionalFormatting>
  <pageMargins left="0.31496062992125984" right="0.31496062992125984" top="0.39370078740157483" bottom="0.19685039370078741" header="0" footer="0"/>
  <pageSetup paperSize="9" scale="5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КПК1216030 (3)</vt:lpstr>
      <vt:lpstr>КПК1216030 (2)</vt:lpstr>
      <vt:lpstr>КПК1216030</vt:lpstr>
      <vt:lpstr>Лист1</vt:lpstr>
      <vt:lpstr>КПК1216030!Область_печати</vt:lpstr>
      <vt:lpstr>'КПК1216030 (2)'!Область_печати</vt:lpstr>
      <vt:lpstr>'КПК1216030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2021-02-17T14:48:05Z</cp:lastPrinted>
  <dcterms:created xsi:type="dcterms:W3CDTF">2016-08-15T09:54:21Z</dcterms:created>
  <dcterms:modified xsi:type="dcterms:W3CDTF">2021-04-07T09:01:07Z</dcterms:modified>
</cp:coreProperties>
</file>