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'Лист3'!$A$1:$T$67</definedName>
  </definedNames>
  <calcPr fullCalcOnLoad="1"/>
</workbook>
</file>

<file path=xl/sharedStrings.xml><?xml version="1.0" encoding="utf-8"?>
<sst xmlns="http://schemas.openxmlformats.org/spreadsheetml/2006/main" count="173" uniqueCount="82">
  <si>
    <t xml:space="preserve">                                     </t>
  </si>
  <si>
    <t>Загальна сума доходів</t>
  </si>
  <si>
    <t>ЗВЕДЕННЯ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</si>
  <si>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</si>
  <si>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</si>
  <si>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</si>
  <si>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</si>
  <si>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</si>
  <si>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</si>
  <si>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</si>
  <si>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</si>
  <si>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</si>
  <si>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</si>
  <si>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</si>
  <si>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</si>
  <si>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</si>
  <si>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</si>
  <si>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</si>
  <si>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</si>
  <si>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</si>
  <si>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</si>
  <si>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</si>
  <si>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</si>
  <si>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</si>
  <si>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</si>
  <si>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</si>
  <si>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</si>
  <si>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</si>
  <si>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</si>
  <si>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</si>
  <si>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</si>
  <si>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</si>
  <si>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</si>
  <si>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</si>
  <si>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</si>
  <si>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</si>
  <si>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</si>
  <si>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</si>
  <si>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</si>
  <si>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</si>
  <si>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</si>
  <si>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</si>
  <si>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</si>
  <si>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</si>
  <si>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</si>
  <si>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</si>
  <si>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</si>
  <si>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</si>
  <si>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</si>
  <si>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</si>
  <si>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</si>
  <si>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</si>
  <si>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</si>
  <si>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</si>
  <si>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</si>
  <si>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</si>
  <si>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</si>
  <si>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</si>
  <si>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</si>
  <si>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</si>
  <si>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</si>
  <si>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за січень</t>
  </si>
  <si>
    <t>січень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</si>
  <si>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</si>
  <si>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</si>
  <si>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</si>
  <si>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</si>
  <si>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</si>
  <si>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</si>
  <si>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</si>
  <si>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за 2 місяці</t>
  </si>
  <si>
    <t xml:space="preserve">лютий </t>
  </si>
  <si>
    <t>за лютий</t>
  </si>
  <si>
    <t>за 3 місяці</t>
  </si>
  <si>
    <t>березень</t>
  </si>
  <si>
    <t>за березень</t>
  </si>
  <si>
    <t xml:space="preserve">              помісячного виконання плану доходів бюджету Ніжинської міської ТГ у 2022 році</t>
  </si>
  <si>
    <t>Відхилення від  плану на березень</t>
  </si>
  <si>
    <t>Відхилення від  плану на І квартал</t>
  </si>
  <si>
    <t>Відхилення від  плану на лютий</t>
  </si>
  <si>
    <t>Відхилення від  плану на січень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</si>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</sst>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0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73" fontId="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3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3" fontId="12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189" fontId="0" fillId="33" borderId="0" xfId="0" applyNumberFormat="1" applyFill="1" applyBorder="1" applyAlignment="1">
      <alignment/>
    </xf>
    <xf numFmtId="0" fontId="10" fillId="33" borderId="10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/>
    </xf>
    <xf numFmtId="189" fontId="10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89" fontId="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wrapText="1"/>
    </xf>
    <xf numFmtId="3" fontId="13" fillId="33" borderId="10" xfId="0" applyNumberFormat="1" applyFont="1" applyFill="1" applyBorder="1" applyAlignment="1">
      <alignment horizontal="right" wrapText="1"/>
    </xf>
    <xf numFmtId="3" fontId="10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justify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/>
    </xf>
    <xf numFmtId="196" fontId="10" fillId="33" borderId="10" xfId="0" applyNumberFormat="1" applyFont="1" applyFill="1" applyBorder="1" applyAlignment="1">
      <alignment horizontal="right"/>
    </xf>
    <xf numFmtId="196" fontId="12" fillId="33" borderId="10" xfId="0" applyNumberFormat="1" applyFont="1" applyFill="1" applyBorder="1" applyAlignment="1">
      <alignment horizontal="right"/>
    </xf>
    <xf numFmtId="4" fontId="12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189" fontId="6" fillId="33" borderId="11" xfId="0" applyNumberFormat="1" applyFont="1" applyFill="1" applyBorder="1" applyAlignment="1">
      <alignment horizontal="center"/>
    </xf>
    <xf numFmtId="189" fontId="6" fillId="33" borderId="12" xfId="0" applyNumberFormat="1" applyFont="1" applyFill="1" applyBorder="1" applyAlignment="1">
      <alignment horizontal="center"/>
    </xf>
    <xf numFmtId="189" fontId="6" fillId="33" borderId="11" xfId="0" applyNumberFormat="1" applyFont="1" applyFill="1" applyBorder="1" applyAlignment="1">
      <alignment horizontal="center"/>
    </xf>
    <xf numFmtId="189" fontId="6" fillId="33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="6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5" sqref="A35:IV38"/>
    </sheetView>
  </sheetViews>
  <sheetFormatPr defaultColWidth="9.00390625" defaultRowHeight="12.75"/>
  <cols>
    <col min="1" max="1" width="67.00390625" style="2" customWidth="1"/>
    <col min="2" max="2" width="21.00390625" style="2" customWidth="1"/>
    <col min="3" max="3" width="21.875" style="2" customWidth="1"/>
    <col min="4" max="4" width="22.00390625" style="2" customWidth="1"/>
    <col min="5" max="5" width="19.75390625" style="2" customWidth="1"/>
    <col min="6" max="6" width="15.00390625" style="2" customWidth="1"/>
    <col min="7" max="7" width="18.625" style="2" customWidth="1"/>
    <col min="8" max="8" width="21.375" style="2" customWidth="1"/>
    <col min="9" max="9" width="20.625" style="2" customWidth="1"/>
    <col min="10" max="10" width="22.75390625" style="2" customWidth="1"/>
    <col min="11" max="11" width="21.375" style="2" customWidth="1"/>
    <col min="12" max="12" width="16.625" style="2" customWidth="1"/>
    <col min="13" max="13" width="22.125" style="2" customWidth="1"/>
    <col min="14" max="14" width="21.625" style="2" customWidth="1"/>
    <col min="15" max="16" width="20.625" style="2" customWidth="1"/>
    <col min="17" max="17" width="19.875" style="2" customWidth="1"/>
    <col min="18" max="18" width="18.375" style="2" customWidth="1"/>
    <col min="19" max="19" width="21.625" style="2" customWidth="1"/>
    <col min="20" max="20" width="18.125" style="2" customWidth="1"/>
    <col min="21" max="16384" width="9.125" style="2" customWidth="1"/>
  </cols>
  <sheetData>
    <row r="1" spans="1:11" ht="57.75" customHeight="1">
      <c r="A1" s="18" t="s">
        <v>2</v>
      </c>
      <c r="B1" s="18"/>
      <c r="C1" s="18"/>
      <c r="D1" s="18"/>
      <c r="E1" s="18"/>
      <c r="F1" s="18"/>
      <c r="G1" s="18"/>
      <c r="H1" s="1"/>
      <c r="I1" s="1"/>
      <c r="J1" s="1"/>
      <c r="K1" s="1"/>
    </row>
    <row r="2" spans="1:11" ht="43.5" customHeight="1">
      <c r="A2" s="19" t="s">
        <v>76</v>
      </c>
      <c r="B2" s="19"/>
      <c r="C2" s="19"/>
      <c r="D2" s="19"/>
      <c r="E2" s="19"/>
      <c r="F2" s="19"/>
      <c r="G2" s="19"/>
      <c r="H2" s="3"/>
      <c r="I2" s="3"/>
      <c r="J2" s="3"/>
      <c r="K2" s="3"/>
    </row>
    <row r="3" spans="1:13" ht="30" customHeight="1">
      <c r="A3" s="4"/>
      <c r="B3" s="4"/>
      <c r="C3" s="4"/>
      <c r="D3" s="5"/>
      <c r="G3" s="6"/>
      <c r="H3" s="6" t="s">
        <v>23</v>
      </c>
      <c r="I3" s="6"/>
      <c r="K3" s="2" t="s">
        <v>0</v>
      </c>
      <c r="L3" s="7"/>
      <c r="M3" s="8"/>
    </row>
    <row r="4" spans="1:20" ht="24" customHeight="1">
      <c r="A4" s="28"/>
      <c r="B4" s="26" t="s">
        <v>9</v>
      </c>
      <c r="C4" s="26" t="s">
        <v>9</v>
      </c>
      <c r="D4" s="40" t="s">
        <v>8</v>
      </c>
      <c r="E4" s="41" t="s">
        <v>80</v>
      </c>
      <c r="F4" s="41"/>
      <c r="G4" s="26" t="s">
        <v>9</v>
      </c>
      <c r="H4" s="40" t="s">
        <v>8</v>
      </c>
      <c r="I4" s="26" t="s">
        <v>9</v>
      </c>
      <c r="J4" s="40" t="s">
        <v>8</v>
      </c>
      <c r="K4" s="41" t="s">
        <v>79</v>
      </c>
      <c r="L4" s="41"/>
      <c r="M4" s="26" t="s">
        <v>9</v>
      </c>
      <c r="N4" s="40" t="s">
        <v>8</v>
      </c>
      <c r="O4" s="26" t="s">
        <v>9</v>
      </c>
      <c r="P4" s="40" t="s">
        <v>8</v>
      </c>
      <c r="Q4" s="41" t="s">
        <v>77</v>
      </c>
      <c r="R4" s="41"/>
      <c r="S4" s="41" t="s">
        <v>78</v>
      </c>
      <c r="T4" s="41"/>
    </row>
    <row r="5" spans="1:20" ht="21.75" customHeight="1">
      <c r="A5" s="28"/>
      <c r="B5" s="26" t="s">
        <v>7</v>
      </c>
      <c r="C5" s="26" t="s">
        <v>7</v>
      </c>
      <c r="D5" s="40" t="s">
        <v>18</v>
      </c>
      <c r="E5" s="41"/>
      <c r="F5" s="41"/>
      <c r="G5" s="26" t="s">
        <v>7</v>
      </c>
      <c r="H5" s="40" t="s">
        <v>18</v>
      </c>
      <c r="I5" s="26" t="s">
        <v>7</v>
      </c>
      <c r="J5" s="40" t="s">
        <v>18</v>
      </c>
      <c r="K5" s="41"/>
      <c r="L5" s="41"/>
      <c r="M5" s="26" t="s">
        <v>7</v>
      </c>
      <c r="N5" s="40" t="s">
        <v>18</v>
      </c>
      <c r="O5" s="26" t="s">
        <v>7</v>
      </c>
      <c r="P5" s="40" t="s">
        <v>18</v>
      </c>
      <c r="Q5" s="41"/>
      <c r="R5" s="41"/>
      <c r="S5" s="41"/>
      <c r="T5" s="41"/>
    </row>
    <row r="6" spans="1:20" ht="22.5" customHeight="1">
      <c r="A6" s="28"/>
      <c r="B6" s="26" t="s">
        <v>67</v>
      </c>
      <c r="C6" s="26" t="s">
        <v>62</v>
      </c>
      <c r="D6" s="40" t="s">
        <v>61</v>
      </c>
      <c r="E6" s="41"/>
      <c r="F6" s="41"/>
      <c r="G6" s="26" t="s">
        <v>70</v>
      </c>
      <c r="H6" s="40" t="s">
        <v>70</v>
      </c>
      <c r="I6" s="26" t="s">
        <v>71</v>
      </c>
      <c r="J6" s="40" t="s">
        <v>72</v>
      </c>
      <c r="K6" s="41"/>
      <c r="L6" s="41"/>
      <c r="M6" s="26" t="s">
        <v>73</v>
      </c>
      <c r="N6" s="40" t="s">
        <v>73</v>
      </c>
      <c r="O6" s="26" t="s">
        <v>74</v>
      </c>
      <c r="P6" s="40" t="s">
        <v>75</v>
      </c>
      <c r="Q6" s="41"/>
      <c r="R6" s="41"/>
      <c r="S6" s="41"/>
      <c r="T6" s="41"/>
    </row>
    <row r="7" spans="1:20" ht="54" customHeight="1">
      <c r="A7" s="28"/>
      <c r="B7" s="26" t="s">
        <v>21</v>
      </c>
      <c r="C7" s="26" t="s">
        <v>68</v>
      </c>
      <c r="D7" s="42" t="s">
        <v>68</v>
      </c>
      <c r="E7" s="43" t="s">
        <v>48</v>
      </c>
      <c r="F7" s="44" t="s">
        <v>46</v>
      </c>
      <c r="G7" s="26" t="s">
        <v>68</v>
      </c>
      <c r="H7" s="42" t="s">
        <v>68</v>
      </c>
      <c r="I7" s="26" t="s">
        <v>68</v>
      </c>
      <c r="J7" s="42" t="s">
        <v>68</v>
      </c>
      <c r="K7" s="43" t="s">
        <v>48</v>
      </c>
      <c r="L7" s="44" t="s">
        <v>46</v>
      </c>
      <c r="M7" s="26" t="s">
        <v>68</v>
      </c>
      <c r="N7" s="42" t="s">
        <v>68</v>
      </c>
      <c r="O7" s="26" t="s">
        <v>68</v>
      </c>
      <c r="P7" s="42" t="s">
        <v>68</v>
      </c>
      <c r="Q7" s="43" t="s">
        <v>48</v>
      </c>
      <c r="R7" s="44" t="s">
        <v>46</v>
      </c>
      <c r="S7" s="43" t="s">
        <v>48</v>
      </c>
      <c r="T7" s="44" t="s">
        <v>46</v>
      </c>
    </row>
    <row r="8" spans="1:33" ht="26.25" customHeight="1">
      <c r="A8" s="29" t="s">
        <v>11</v>
      </c>
      <c r="B8" s="50"/>
      <c r="C8" s="50"/>
      <c r="D8" s="50"/>
      <c r="E8" s="50"/>
      <c r="F8" s="54"/>
      <c r="G8" s="52"/>
      <c r="H8" s="50"/>
      <c r="I8" s="50"/>
      <c r="J8" s="50"/>
      <c r="K8" s="20"/>
      <c r="L8" s="20"/>
      <c r="M8" s="20"/>
      <c r="N8" s="20"/>
      <c r="O8" s="45"/>
      <c r="P8" s="45"/>
      <c r="Q8" s="45"/>
      <c r="R8" s="45"/>
      <c r="S8" s="20"/>
      <c r="T8" s="20"/>
      <c r="U8" s="27"/>
      <c r="V8" s="2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6.25" customHeight="1">
      <c r="A9" s="29" t="s">
        <v>10</v>
      </c>
      <c r="B9" s="51"/>
      <c r="C9" s="51"/>
      <c r="D9" s="51"/>
      <c r="E9" s="51"/>
      <c r="F9" s="55"/>
      <c r="G9" s="53"/>
      <c r="H9" s="51"/>
      <c r="I9" s="51"/>
      <c r="J9" s="51"/>
      <c r="K9" s="20"/>
      <c r="L9" s="20"/>
      <c r="M9" s="20"/>
      <c r="N9" s="20"/>
      <c r="O9" s="45"/>
      <c r="P9" s="45"/>
      <c r="Q9" s="45"/>
      <c r="R9" s="45"/>
      <c r="S9" s="20"/>
      <c r="T9" s="20"/>
      <c r="U9" s="27"/>
      <c r="V9" s="27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1" ht="26.25" customHeight="1">
      <c r="A10" s="16" t="s">
        <v>59</v>
      </c>
      <c r="B10" s="10">
        <v>295637700</v>
      </c>
      <c r="C10" s="10">
        <v>24636400</v>
      </c>
      <c r="D10" s="10">
        <v>18473148.81</v>
      </c>
      <c r="E10" s="10">
        <f>D10-C10</f>
        <v>-6163251.190000001</v>
      </c>
      <c r="F10" s="46">
        <f>IF(C10=0,0,D10/C10*100)</f>
        <v>74.9831501761621</v>
      </c>
      <c r="G10" s="10">
        <v>49272800</v>
      </c>
      <c r="H10" s="10">
        <v>40096440.69</v>
      </c>
      <c r="I10" s="21">
        <f aca="true" t="shared" si="0" ref="I10:I45">G10-C10</f>
        <v>24636400</v>
      </c>
      <c r="J10" s="21">
        <f aca="true" t="shared" si="1" ref="J10:J45">H10-D10</f>
        <v>21623291.88</v>
      </c>
      <c r="K10" s="21">
        <f>J10-I10</f>
        <v>-3013108.120000001</v>
      </c>
      <c r="L10" s="22">
        <f>J10*100/I10</f>
        <v>87.76968988975662</v>
      </c>
      <c r="M10" s="10">
        <v>73909300</v>
      </c>
      <c r="N10" s="10">
        <v>65140055.44</v>
      </c>
      <c r="O10" s="10">
        <f>M10-I10-C10</f>
        <v>24636500</v>
      </c>
      <c r="P10" s="10">
        <f>N10-J10-D10</f>
        <v>25043614.750000004</v>
      </c>
      <c r="Q10" s="21">
        <f>P10-O10</f>
        <v>407114.7500000037</v>
      </c>
      <c r="R10" s="22">
        <f>P10*100/O10</f>
        <v>101.65248614860067</v>
      </c>
      <c r="S10" s="10">
        <f>N10-M10</f>
        <v>-8769244.560000002</v>
      </c>
      <c r="T10" s="46">
        <f>N10*100/M10</f>
        <v>88.13512702731592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8.5" customHeight="1">
      <c r="A11" s="16" t="s">
        <v>6</v>
      </c>
      <c r="B11" s="10">
        <v>538000</v>
      </c>
      <c r="C11" s="10">
        <v>44900</v>
      </c>
      <c r="D11" s="10">
        <v>28810.63</v>
      </c>
      <c r="E11" s="10">
        <f aca="true" t="shared" si="2" ref="E11:E41">D11-C11</f>
        <v>-16089.369999999999</v>
      </c>
      <c r="F11" s="46">
        <f aca="true" t="shared" si="3" ref="F11:F29">IF(C11=0,0,D11/C11*100)</f>
        <v>64.16621380846325</v>
      </c>
      <c r="G11" s="10">
        <v>89800</v>
      </c>
      <c r="H11" s="10">
        <v>32369.71</v>
      </c>
      <c r="I11" s="21">
        <f t="shared" si="0"/>
        <v>44900</v>
      </c>
      <c r="J11" s="21">
        <f t="shared" si="1"/>
        <v>3559.079999999998</v>
      </c>
      <c r="K11" s="21">
        <f aca="true" t="shared" si="4" ref="K11:K65">J11-I11</f>
        <v>-41340.92</v>
      </c>
      <c r="L11" s="22">
        <f aca="true" t="shared" si="5" ref="L11:L65">J11*100/I11</f>
        <v>7.926681514476611</v>
      </c>
      <c r="M11" s="10">
        <v>134600</v>
      </c>
      <c r="N11" s="10">
        <v>54216.71</v>
      </c>
      <c r="O11" s="10">
        <f aca="true" t="shared" si="6" ref="O11:O65">M11-I11-C11</f>
        <v>44800</v>
      </c>
      <c r="P11" s="10">
        <f aca="true" t="shared" si="7" ref="P11:P65">N11-J11-D11</f>
        <v>21847.000000000004</v>
      </c>
      <c r="Q11" s="21">
        <f aca="true" t="shared" si="8" ref="Q11:Q65">P11-O11</f>
        <v>-22952.999999999996</v>
      </c>
      <c r="R11" s="22">
        <f aca="true" t="shared" si="9" ref="R11:R65">P11*100/O11</f>
        <v>48.76562500000001</v>
      </c>
      <c r="S11" s="10">
        <f aca="true" t="shared" si="10" ref="S11:S65">N11-M11</f>
        <v>-80383.29000000001</v>
      </c>
      <c r="T11" s="46">
        <f aca="true" t="shared" si="11" ref="T11:T65">N11*100/M11</f>
        <v>40.279873699851414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14" customHeight="1">
      <c r="A12" s="30" t="s">
        <v>40</v>
      </c>
      <c r="B12" s="10">
        <v>2600</v>
      </c>
      <c r="C12" s="10">
        <v>200</v>
      </c>
      <c r="D12" s="10">
        <v>0</v>
      </c>
      <c r="E12" s="10">
        <f t="shared" si="2"/>
        <v>-200</v>
      </c>
      <c r="F12" s="46">
        <f t="shared" si="3"/>
        <v>0</v>
      </c>
      <c r="G12" s="10">
        <v>400</v>
      </c>
      <c r="H12" s="10">
        <v>5.25</v>
      </c>
      <c r="I12" s="21">
        <f t="shared" si="0"/>
        <v>200</v>
      </c>
      <c r="J12" s="21">
        <f t="shared" si="1"/>
        <v>5.25</v>
      </c>
      <c r="K12" s="21">
        <f t="shared" si="4"/>
        <v>-194.75</v>
      </c>
      <c r="L12" s="22">
        <f t="shared" si="5"/>
        <v>2.625</v>
      </c>
      <c r="M12" s="10">
        <v>600</v>
      </c>
      <c r="N12" s="10">
        <v>5.25</v>
      </c>
      <c r="O12" s="10">
        <f t="shared" si="6"/>
        <v>200</v>
      </c>
      <c r="P12" s="10">
        <f t="shared" si="7"/>
        <v>0</v>
      </c>
      <c r="Q12" s="21">
        <f t="shared" si="8"/>
        <v>-200</v>
      </c>
      <c r="R12" s="22">
        <f t="shared" si="9"/>
        <v>0</v>
      </c>
      <c r="S12" s="10">
        <f t="shared" si="10"/>
        <v>-594.75</v>
      </c>
      <c r="T12" s="46">
        <f t="shared" si="11"/>
        <v>0.875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72" customHeight="1">
      <c r="A13" s="30" t="s">
        <v>54</v>
      </c>
      <c r="B13" s="10">
        <v>63600</v>
      </c>
      <c r="C13" s="10">
        <v>5300</v>
      </c>
      <c r="D13" s="10">
        <v>878.73</v>
      </c>
      <c r="E13" s="10">
        <f t="shared" si="2"/>
        <v>-4421.27</v>
      </c>
      <c r="F13" s="46">
        <f t="shared" si="3"/>
        <v>16.579811320754718</v>
      </c>
      <c r="G13" s="10">
        <v>10600</v>
      </c>
      <c r="H13" s="10">
        <v>27527.75</v>
      </c>
      <c r="I13" s="21">
        <f t="shared" si="0"/>
        <v>5300</v>
      </c>
      <c r="J13" s="21">
        <f t="shared" si="1"/>
        <v>26649.02</v>
      </c>
      <c r="K13" s="21">
        <f t="shared" si="4"/>
        <v>21349.02</v>
      </c>
      <c r="L13" s="22">
        <f t="shared" si="5"/>
        <v>502.81169811320757</v>
      </c>
      <c r="M13" s="10">
        <v>15900</v>
      </c>
      <c r="N13" s="10">
        <v>27527.75</v>
      </c>
      <c r="O13" s="10">
        <f t="shared" si="6"/>
        <v>5300</v>
      </c>
      <c r="P13" s="10">
        <f t="shared" si="7"/>
        <v>0</v>
      </c>
      <c r="Q13" s="21">
        <f t="shared" si="8"/>
        <v>-5300</v>
      </c>
      <c r="R13" s="22">
        <f t="shared" si="9"/>
        <v>0</v>
      </c>
      <c r="S13" s="10">
        <f t="shared" si="10"/>
        <v>11627.75</v>
      </c>
      <c r="T13" s="46">
        <f t="shared" si="11"/>
        <v>173.13050314465409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48" customHeight="1">
      <c r="A14" s="30" t="s">
        <v>33</v>
      </c>
      <c r="B14" s="10">
        <v>3495900</v>
      </c>
      <c r="C14" s="10">
        <v>291300</v>
      </c>
      <c r="D14" s="10">
        <v>0</v>
      </c>
      <c r="E14" s="10">
        <f t="shared" si="2"/>
        <v>-291300</v>
      </c>
      <c r="F14" s="46">
        <f t="shared" si="3"/>
        <v>0</v>
      </c>
      <c r="G14" s="10">
        <v>582700</v>
      </c>
      <c r="H14" s="10">
        <v>0</v>
      </c>
      <c r="I14" s="21">
        <f t="shared" si="0"/>
        <v>291400</v>
      </c>
      <c r="J14" s="21">
        <f t="shared" si="1"/>
        <v>0</v>
      </c>
      <c r="K14" s="21">
        <f t="shared" si="4"/>
        <v>-291400</v>
      </c>
      <c r="L14" s="22">
        <f t="shared" si="5"/>
        <v>0</v>
      </c>
      <c r="M14" s="10">
        <v>874000</v>
      </c>
      <c r="N14" s="10">
        <v>504036.31</v>
      </c>
      <c r="O14" s="10">
        <f t="shared" si="6"/>
        <v>291300</v>
      </c>
      <c r="P14" s="10">
        <f t="shared" si="7"/>
        <v>504036.31</v>
      </c>
      <c r="Q14" s="21">
        <f t="shared" si="8"/>
        <v>212736.31</v>
      </c>
      <c r="R14" s="22">
        <f t="shared" si="9"/>
        <v>173.02997253690353</v>
      </c>
      <c r="S14" s="10">
        <f t="shared" si="10"/>
        <v>-369963.69</v>
      </c>
      <c r="T14" s="46">
        <f t="shared" si="11"/>
        <v>57.67005835240275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69" customHeight="1">
      <c r="A15" s="30" t="s">
        <v>34</v>
      </c>
      <c r="B15" s="10">
        <v>11872900</v>
      </c>
      <c r="C15" s="10">
        <v>989400</v>
      </c>
      <c r="D15" s="10">
        <v>0</v>
      </c>
      <c r="E15" s="10">
        <f t="shared" si="2"/>
        <v>-989400</v>
      </c>
      <c r="F15" s="46">
        <f t="shared" si="3"/>
        <v>0</v>
      </c>
      <c r="G15" s="10">
        <v>1978800</v>
      </c>
      <c r="H15" s="10">
        <v>0</v>
      </c>
      <c r="I15" s="21">
        <f t="shared" si="0"/>
        <v>989400</v>
      </c>
      <c r="J15" s="21">
        <f t="shared" si="1"/>
        <v>0</v>
      </c>
      <c r="K15" s="21">
        <f t="shared" si="4"/>
        <v>-989400</v>
      </c>
      <c r="L15" s="22">
        <f t="shared" si="5"/>
        <v>0</v>
      </c>
      <c r="M15" s="10">
        <v>2968200</v>
      </c>
      <c r="N15" s="10">
        <v>1698270.58</v>
      </c>
      <c r="O15" s="10">
        <f t="shared" si="6"/>
        <v>989400</v>
      </c>
      <c r="P15" s="10">
        <f t="shared" si="7"/>
        <v>1698270.58</v>
      </c>
      <c r="Q15" s="21">
        <f t="shared" si="8"/>
        <v>708870.5800000001</v>
      </c>
      <c r="R15" s="22">
        <f t="shared" si="9"/>
        <v>171.64651101677785</v>
      </c>
      <c r="S15" s="10">
        <f t="shared" si="10"/>
        <v>-1269929.42</v>
      </c>
      <c r="T15" s="46">
        <f t="shared" si="11"/>
        <v>57.21550367225928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64.5" customHeight="1">
      <c r="A16" s="31" t="s">
        <v>29</v>
      </c>
      <c r="B16" s="10">
        <v>12962300</v>
      </c>
      <c r="C16" s="10">
        <v>1080200</v>
      </c>
      <c r="D16" s="10">
        <v>1471209.08</v>
      </c>
      <c r="E16" s="10">
        <f t="shared" si="2"/>
        <v>391009.0800000001</v>
      </c>
      <c r="F16" s="46">
        <f t="shared" si="3"/>
        <v>136.19784114052953</v>
      </c>
      <c r="G16" s="10">
        <v>2160400</v>
      </c>
      <c r="H16" s="10">
        <v>2233026.82</v>
      </c>
      <c r="I16" s="21">
        <f t="shared" si="0"/>
        <v>1080200</v>
      </c>
      <c r="J16" s="21">
        <f t="shared" si="1"/>
        <v>761817.7399999998</v>
      </c>
      <c r="K16" s="21">
        <f t="shared" si="4"/>
        <v>-318382.26000000024</v>
      </c>
      <c r="L16" s="22">
        <f t="shared" si="5"/>
        <v>70.52561932975372</v>
      </c>
      <c r="M16" s="10">
        <v>3240600</v>
      </c>
      <c r="N16" s="10">
        <v>3097165.49</v>
      </c>
      <c r="O16" s="10">
        <f t="shared" si="6"/>
        <v>1080200</v>
      </c>
      <c r="P16" s="10">
        <f t="shared" si="7"/>
        <v>864138.6700000004</v>
      </c>
      <c r="Q16" s="21">
        <f t="shared" si="8"/>
        <v>-216061.3299999996</v>
      </c>
      <c r="R16" s="22">
        <f t="shared" si="9"/>
        <v>79.99802536567306</v>
      </c>
      <c r="S16" s="10">
        <f t="shared" si="10"/>
        <v>-143434.50999999978</v>
      </c>
      <c r="T16" s="46">
        <f t="shared" si="11"/>
        <v>95.57382861198543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45.75" customHeight="1">
      <c r="A17" s="32" t="s">
        <v>28</v>
      </c>
      <c r="B17" s="10">
        <v>0</v>
      </c>
      <c r="C17" s="10">
        <v>0</v>
      </c>
      <c r="D17" s="10">
        <v>0</v>
      </c>
      <c r="E17" s="10">
        <f t="shared" si="2"/>
        <v>0</v>
      </c>
      <c r="F17" s="46">
        <f t="shared" si="3"/>
        <v>0</v>
      </c>
      <c r="G17" s="10">
        <v>0</v>
      </c>
      <c r="H17" s="10">
        <v>14736.88</v>
      </c>
      <c r="I17" s="21">
        <f t="shared" si="0"/>
        <v>0</v>
      </c>
      <c r="J17" s="21">
        <f t="shared" si="1"/>
        <v>14736.88</v>
      </c>
      <c r="K17" s="21">
        <f t="shared" si="4"/>
        <v>14736.88</v>
      </c>
      <c r="L17" s="22">
        <v>0</v>
      </c>
      <c r="M17" s="10">
        <v>0</v>
      </c>
      <c r="N17" s="10">
        <v>167149.58</v>
      </c>
      <c r="O17" s="10">
        <f t="shared" si="6"/>
        <v>0</v>
      </c>
      <c r="P17" s="10">
        <f t="shared" si="7"/>
        <v>152412.69999999998</v>
      </c>
      <c r="Q17" s="21">
        <f t="shared" si="8"/>
        <v>152412.69999999998</v>
      </c>
      <c r="R17" s="22">
        <v>0</v>
      </c>
      <c r="S17" s="10">
        <f t="shared" si="10"/>
        <v>167149.58</v>
      </c>
      <c r="T17" s="4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1.5" customHeight="1">
      <c r="A18" s="32" t="s">
        <v>58</v>
      </c>
      <c r="B18" s="10">
        <v>0</v>
      </c>
      <c r="C18" s="10">
        <v>0</v>
      </c>
      <c r="D18" s="10">
        <v>0</v>
      </c>
      <c r="E18" s="10">
        <f t="shared" si="2"/>
        <v>0</v>
      </c>
      <c r="F18" s="46">
        <f t="shared" si="3"/>
        <v>0</v>
      </c>
      <c r="G18" s="10">
        <v>0</v>
      </c>
      <c r="H18" s="10">
        <v>0</v>
      </c>
      <c r="I18" s="21">
        <f t="shared" si="0"/>
        <v>0</v>
      </c>
      <c r="J18" s="21">
        <f t="shared" si="1"/>
        <v>0</v>
      </c>
      <c r="K18" s="21">
        <f t="shared" si="4"/>
        <v>0</v>
      </c>
      <c r="L18" s="22">
        <v>0</v>
      </c>
      <c r="M18" s="10">
        <v>0</v>
      </c>
      <c r="N18" s="10">
        <v>0</v>
      </c>
      <c r="O18" s="10">
        <f t="shared" si="6"/>
        <v>0</v>
      </c>
      <c r="P18" s="10">
        <f t="shared" si="7"/>
        <v>0</v>
      </c>
      <c r="Q18" s="21">
        <f t="shared" si="8"/>
        <v>0</v>
      </c>
      <c r="R18" s="22">
        <v>0</v>
      </c>
      <c r="S18" s="10">
        <f t="shared" si="10"/>
        <v>0</v>
      </c>
      <c r="T18" s="4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7.75" customHeight="1">
      <c r="A19" s="16" t="s">
        <v>15</v>
      </c>
      <c r="B19" s="10">
        <v>179600</v>
      </c>
      <c r="C19" s="10">
        <v>15000</v>
      </c>
      <c r="D19" s="10">
        <v>31867.59</v>
      </c>
      <c r="E19" s="10">
        <f t="shared" si="2"/>
        <v>16867.59</v>
      </c>
      <c r="F19" s="46">
        <f t="shared" si="3"/>
        <v>212.4506</v>
      </c>
      <c r="G19" s="10">
        <v>29900</v>
      </c>
      <c r="H19" s="10">
        <v>48891.39</v>
      </c>
      <c r="I19" s="21">
        <f t="shared" si="0"/>
        <v>14900</v>
      </c>
      <c r="J19" s="21">
        <f t="shared" si="1"/>
        <v>17023.8</v>
      </c>
      <c r="K19" s="21">
        <f t="shared" si="4"/>
        <v>2123.7999999999993</v>
      </c>
      <c r="L19" s="22">
        <f t="shared" si="5"/>
        <v>114.25369127516778</v>
      </c>
      <c r="M19" s="10">
        <v>44900</v>
      </c>
      <c r="N19" s="10">
        <v>49391.39</v>
      </c>
      <c r="O19" s="10">
        <f t="shared" si="6"/>
        <v>15000</v>
      </c>
      <c r="P19" s="10">
        <f t="shared" si="7"/>
        <v>500</v>
      </c>
      <c r="Q19" s="21">
        <f t="shared" si="8"/>
        <v>-14500</v>
      </c>
      <c r="R19" s="22">
        <f t="shared" si="9"/>
        <v>3.3333333333333335</v>
      </c>
      <c r="S19" s="10">
        <f t="shared" si="10"/>
        <v>4491.389999999999</v>
      </c>
      <c r="T19" s="46">
        <f t="shared" si="11"/>
        <v>110.00309576837417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89.25" customHeight="1">
      <c r="A20" s="11" t="s">
        <v>41</v>
      </c>
      <c r="B20" s="10">
        <v>0</v>
      </c>
      <c r="C20" s="10">
        <v>0</v>
      </c>
      <c r="D20" s="10">
        <v>0</v>
      </c>
      <c r="E20" s="10">
        <f t="shared" si="2"/>
        <v>0</v>
      </c>
      <c r="F20" s="46">
        <f t="shared" si="3"/>
        <v>0</v>
      </c>
      <c r="G20" s="10">
        <v>0</v>
      </c>
      <c r="H20" s="10">
        <v>0</v>
      </c>
      <c r="I20" s="21">
        <f t="shared" si="0"/>
        <v>0</v>
      </c>
      <c r="J20" s="21">
        <f t="shared" si="1"/>
        <v>0</v>
      </c>
      <c r="K20" s="21">
        <f t="shared" si="4"/>
        <v>0</v>
      </c>
      <c r="L20" s="22">
        <v>0</v>
      </c>
      <c r="M20" s="10">
        <v>0</v>
      </c>
      <c r="N20" s="10">
        <v>0</v>
      </c>
      <c r="O20" s="10">
        <f t="shared" si="6"/>
        <v>0</v>
      </c>
      <c r="P20" s="10">
        <f t="shared" si="7"/>
        <v>0</v>
      </c>
      <c r="Q20" s="21">
        <f t="shared" si="8"/>
        <v>0</v>
      </c>
      <c r="R20" s="22">
        <v>0</v>
      </c>
      <c r="S20" s="10">
        <f t="shared" si="10"/>
        <v>0</v>
      </c>
      <c r="T20" s="4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72.75" customHeight="1">
      <c r="A21" s="30" t="s">
        <v>19</v>
      </c>
      <c r="B21" s="10">
        <v>171800</v>
      </c>
      <c r="C21" s="10">
        <v>14300</v>
      </c>
      <c r="D21" s="10">
        <v>12700</v>
      </c>
      <c r="E21" s="10">
        <f t="shared" si="2"/>
        <v>-1600</v>
      </c>
      <c r="F21" s="46">
        <f t="shared" si="3"/>
        <v>88.81118881118881</v>
      </c>
      <c r="G21" s="10">
        <v>28600</v>
      </c>
      <c r="H21" s="10">
        <v>30740</v>
      </c>
      <c r="I21" s="21">
        <f t="shared" si="0"/>
        <v>14300</v>
      </c>
      <c r="J21" s="21">
        <f t="shared" si="1"/>
        <v>18040</v>
      </c>
      <c r="K21" s="21">
        <f t="shared" si="4"/>
        <v>3740</v>
      </c>
      <c r="L21" s="22">
        <f t="shared" si="5"/>
        <v>126.15384615384616</v>
      </c>
      <c r="M21" s="10">
        <v>42900</v>
      </c>
      <c r="N21" s="10">
        <v>30990</v>
      </c>
      <c r="O21" s="10">
        <f t="shared" si="6"/>
        <v>14300</v>
      </c>
      <c r="P21" s="10">
        <f t="shared" si="7"/>
        <v>250</v>
      </c>
      <c r="Q21" s="21">
        <f t="shared" si="8"/>
        <v>-14050</v>
      </c>
      <c r="R21" s="22">
        <f t="shared" si="9"/>
        <v>1.7482517482517483</v>
      </c>
      <c r="S21" s="10">
        <f t="shared" si="10"/>
        <v>-11910</v>
      </c>
      <c r="T21" s="46">
        <f t="shared" si="11"/>
        <v>72.23776223776224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46.5" customHeight="1">
      <c r="A22" s="11" t="s">
        <v>13</v>
      </c>
      <c r="B22" s="10">
        <v>2806600</v>
      </c>
      <c r="C22" s="10">
        <v>233900</v>
      </c>
      <c r="D22" s="10">
        <v>293387.57</v>
      </c>
      <c r="E22" s="10">
        <f t="shared" si="2"/>
        <v>59487.57000000001</v>
      </c>
      <c r="F22" s="46">
        <f t="shared" si="3"/>
        <v>125.43290722530998</v>
      </c>
      <c r="G22" s="10">
        <v>467800</v>
      </c>
      <c r="H22" s="10">
        <v>546942.58</v>
      </c>
      <c r="I22" s="21">
        <f t="shared" si="0"/>
        <v>233900</v>
      </c>
      <c r="J22" s="21">
        <f t="shared" si="1"/>
        <v>253555.00999999995</v>
      </c>
      <c r="K22" s="21">
        <f t="shared" si="4"/>
        <v>19655.00999999995</v>
      </c>
      <c r="L22" s="22">
        <f t="shared" si="5"/>
        <v>108.40316802052158</v>
      </c>
      <c r="M22" s="10">
        <v>701700</v>
      </c>
      <c r="N22" s="10">
        <v>547210.16</v>
      </c>
      <c r="O22" s="10">
        <f t="shared" si="6"/>
        <v>233900</v>
      </c>
      <c r="P22" s="10">
        <f t="shared" si="7"/>
        <v>267.5800000000745</v>
      </c>
      <c r="Q22" s="21">
        <f t="shared" si="8"/>
        <v>-233632.41999999993</v>
      </c>
      <c r="R22" s="22">
        <f t="shared" si="9"/>
        <v>0.11439931594701774</v>
      </c>
      <c r="S22" s="10">
        <f t="shared" si="10"/>
        <v>-154489.83999999997</v>
      </c>
      <c r="T22" s="46">
        <f t="shared" si="11"/>
        <v>77.98349152059285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72.75" customHeight="1">
      <c r="A23" s="11" t="s">
        <v>20</v>
      </c>
      <c r="B23" s="10">
        <v>409800</v>
      </c>
      <c r="C23" s="10">
        <v>34100</v>
      </c>
      <c r="D23" s="10">
        <v>20032</v>
      </c>
      <c r="E23" s="10">
        <f t="shared" si="2"/>
        <v>-14068</v>
      </c>
      <c r="F23" s="46">
        <f t="shared" si="3"/>
        <v>58.74486803519061</v>
      </c>
      <c r="G23" s="10">
        <v>68300</v>
      </c>
      <c r="H23" s="10">
        <v>38244</v>
      </c>
      <c r="I23" s="21">
        <f t="shared" si="0"/>
        <v>34200</v>
      </c>
      <c r="J23" s="21">
        <f t="shared" si="1"/>
        <v>18212</v>
      </c>
      <c r="K23" s="21">
        <f t="shared" si="4"/>
        <v>-15988</v>
      </c>
      <c r="L23" s="22">
        <f t="shared" si="5"/>
        <v>53.251461988304094</v>
      </c>
      <c r="M23" s="10">
        <v>102400</v>
      </c>
      <c r="N23" s="10">
        <v>38244</v>
      </c>
      <c r="O23" s="10">
        <f t="shared" si="6"/>
        <v>34100</v>
      </c>
      <c r="P23" s="10">
        <f t="shared" si="7"/>
        <v>0</v>
      </c>
      <c r="Q23" s="21">
        <f t="shared" si="8"/>
        <v>-34100</v>
      </c>
      <c r="R23" s="22">
        <f t="shared" si="9"/>
        <v>0</v>
      </c>
      <c r="S23" s="10">
        <f t="shared" si="10"/>
        <v>-64156</v>
      </c>
      <c r="T23" s="46">
        <f t="shared" si="11"/>
        <v>37.34765625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66.5" customHeight="1">
      <c r="A24" s="33" t="s">
        <v>57</v>
      </c>
      <c r="B24" s="10">
        <v>0</v>
      </c>
      <c r="C24" s="10">
        <v>0</v>
      </c>
      <c r="D24" s="10">
        <v>1240</v>
      </c>
      <c r="E24" s="10">
        <f t="shared" si="2"/>
        <v>1240</v>
      </c>
      <c r="F24" s="46">
        <f t="shared" si="3"/>
        <v>0</v>
      </c>
      <c r="G24" s="10">
        <v>0</v>
      </c>
      <c r="H24" s="10">
        <v>3720</v>
      </c>
      <c r="I24" s="21">
        <f t="shared" si="0"/>
        <v>0</v>
      </c>
      <c r="J24" s="21">
        <f t="shared" si="1"/>
        <v>2480</v>
      </c>
      <c r="K24" s="21">
        <f t="shared" si="4"/>
        <v>2480</v>
      </c>
      <c r="L24" s="22">
        <v>0</v>
      </c>
      <c r="M24" s="10">
        <v>0</v>
      </c>
      <c r="N24" s="10">
        <v>3720</v>
      </c>
      <c r="O24" s="10">
        <f t="shared" si="6"/>
        <v>0</v>
      </c>
      <c r="P24" s="10">
        <f t="shared" si="7"/>
        <v>0</v>
      </c>
      <c r="Q24" s="21">
        <f t="shared" si="8"/>
        <v>0</v>
      </c>
      <c r="R24" s="22">
        <v>0</v>
      </c>
      <c r="S24" s="10">
        <f t="shared" si="10"/>
        <v>3720</v>
      </c>
      <c r="T24" s="4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97.5" customHeight="1">
      <c r="A25" s="11" t="s">
        <v>47</v>
      </c>
      <c r="B25" s="10">
        <v>1500000</v>
      </c>
      <c r="C25" s="10">
        <v>125000</v>
      </c>
      <c r="D25" s="10">
        <v>637200.65</v>
      </c>
      <c r="E25" s="10">
        <f t="shared" si="2"/>
        <v>512200.65</v>
      </c>
      <c r="F25" s="46">
        <f t="shared" si="3"/>
        <v>509.76052000000004</v>
      </c>
      <c r="G25" s="10">
        <v>250000</v>
      </c>
      <c r="H25" s="10">
        <v>654970.73</v>
      </c>
      <c r="I25" s="21">
        <f t="shared" si="0"/>
        <v>125000</v>
      </c>
      <c r="J25" s="21">
        <f t="shared" si="1"/>
        <v>17770.079999999958</v>
      </c>
      <c r="K25" s="21">
        <f t="shared" si="4"/>
        <v>-107229.92000000004</v>
      </c>
      <c r="L25" s="22">
        <f t="shared" si="5"/>
        <v>14.216063999999966</v>
      </c>
      <c r="M25" s="10">
        <v>375000</v>
      </c>
      <c r="N25" s="10">
        <v>723997.97</v>
      </c>
      <c r="O25" s="10">
        <f t="shared" si="6"/>
        <v>125000</v>
      </c>
      <c r="P25" s="10">
        <f t="shared" si="7"/>
        <v>69027.23999999999</v>
      </c>
      <c r="Q25" s="21">
        <f t="shared" si="8"/>
        <v>-55972.76000000001</v>
      </c>
      <c r="R25" s="22">
        <f t="shared" si="9"/>
        <v>55.22179199999999</v>
      </c>
      <c r="S25" s="10">
        <f t="shared" si="10"/>
        <v>348997.97</v>
      </c>
      <c r="T25" s="46">
        <f t="shared" si="11"/>
        <v>193.06612533333333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26.25" customHeight="1">
      <c r="A26" s="34" t="s">
        <v>12</v>
      </c>
      <c r="B26" s="10">
        <v>73600</v>
      </c>
      <c r="C26" s="10">
        <v>6200</v>
      </c>
      <c r="D26" s="10">
        <v>3901.95</v>
      </c>
      <c r="E26" s="10">
        <f t="shared" si="2"/>
        <v>-2298.05</v>
      </c>
      <c r="F26" s="46">
        <f t="shared" si="3"/>
        <v>62.934677419354834</v>
      </c>
      <c r="G26" s="10">
        <v>12300</v>
      </c>
      <c r="H26" s="10">
        <v>6869.37</v>
      </c>
      <c r="I26" s="21">
        <f t="shared" si="0"/>
        <v>6100</v>
      </c>
      <c r="J26" s="21">
        <f t="shared" si="1"/>
        <v>2967.42</v>
      </c>
      <c r="K26" s="21">
        <f t="shared" si="4"/>
        <v>-3132.58</v>
      </c>
      <c r="L26" s="22">
        <f t="shared" si="5"/>
        <v>48.64622950819672</v>
      </c>
      <c r="M26" s="10">
        <v>18500</v>
      </c>
      <c r="N26" s="10">
        <v>6870.9</v>
      </c>
      <c r="O26" s="10">
        <f t="shared" si="6"/>
        <v>6200</v>
      </c>
      <c r="P26" s="10">
        <f t="shared" si="7"/>
        <v>1.5299999999997453</v>
      </c>
      <c r="Q26" s="21">
        <f t="shared" si="8"/>
        <v>-6198.47</v>
      </c>
      <c r="R26" s="22">
        <f t="shared" si="9"/>
        <v>0.0246774193548346</v>
      </c>
      <c r="S26" s="10">
        <f t="shared" si="10"/>
        <v>-11629.1</v>
      </c>
      <c r="T26" s="46">
        <f t="shared" si="11"/>
        <v>37.14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26.25" customHeight="1">
      <c r="A27" s="16" t="s">
        <v>4</v>
      </c>
      <c r="B27" s="10">
        <v>1467500</v>
      </c>
      <c r="C27" s="10">
        <v>122200</v>
      </c>
      <c r="D27" s="10">
        <v>222448.76</v>
      </c>
      <c r="E27" s="10">
        <f t="shared" si="2"/>
        <v>100248.76000000001</v>
      </c>
      <c r="F27" s="46">
        <f t="shared" si="3"/>
        <v>182.03662847790508</v>
      </c>
      <c r="G27" s="10">
        <v>244500</v>
      </c>
      <c r="H27" s="10">
        <v>253262.02</v>
      </c>
      <c r="I27" s="21">
        <f t="shared" si="0"/>
        <v>122300</v>
      </c>
      <c r="J27" s="21">
        <f t="shared" si="1"/>
        <v>30813.25999999998</v>
      </c>
      <c r="K27" s="21">
        <f t="shared" si="4"/>
        <v>-91486.74000000002</v>
      </c>
      <c r="L27" s="22">
        <f t="shared" si="5"/>
        <v>25.194816026165153</v>
      </c>
      <c r="M27" s="10">
        <v>366800</v>
      </c>
      <c r="N27" s="10">
        <v>371712.02</v>
      </c>
      <c r="O27" s="10">
        <f t="shared" si="6"/>
        <v>122300</v>
      </c>
      <c r="P27" s="10">
        <f t="shared" si="7"/>
        <v>118450</v>
      </c>
      <c r="Q27" s="21">
        <f t="shared" si="8"/>
        <v>-3850</v>
      </c>
      <c r="R27" s="22">
        <f t="shared" si="9"/>
        <v>96.85200327064595</v>
      </c>
      <c r="S27" s="10">
        <f t="shared" si="10"/>
        <v>4912.020000000019</v>
      </c>
      <c r="T27" s="46">
        <f t="shared" si="11"/>
        <v>101.33915485278081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62.75" customHeight="1">
      <c r="A28" s="11" t="s">
        <v>69</v>
      </c>
      <c r="B28" s="10">
        <v>0</v>
      </c>
      <c r="C28" s="10">
        <v>0</v>
      </c>
      <c r="D28" s="10">
        <v>230462.37</v>
      </c>
      <c r="E28" s="10">
        <f t="shared" si="2"/>
        <v>230462.37</v>
      </c>
      <c r="F28" s="46">
        <f t="shared" si="3"/>
        <v>0</v>
      </c>
      <c r="G28" s="10">
        <v>0</v>
      </c>
      <c r="H28" s="10">
        <v>235007.82</v>
      </c>
      <c r="I28" s="21">
        <f t="shared" si="0"/>
        <v>0</v>
      </c>
      <c r="J28" s="21">
        <f t="shared" si="1"/>
        <v>4545.450000000012</v>
      </c>
      <c r="K28" s="21">
        <f t="shared" si="4"/>
        <v>4545.450000000012</v>
      </c>
      <c r="L28" s="22">
        <v>0</v>
      </c>
      <c r="M28" s="10">
        <v>0</v>
      </c>
      <c r="N28" s="10">
        <v>235007.82</v>
      </c>
      <c r="O28" s="10">
        <f t="shared" si="6"/>
        <v>0</v>
      </c>
      <c r="P28" s="10">
        <f t="shared" si="7"/>
        <v>0</v>
      </c>
      <c r="Q28" s="21">
        <f t="shared" si="8"/>
        <v>0</v>
      </c>
      <c r="R28" s="22">
        <v>0</v>
      </c>
      <c r="S28" s="10">
        <f t="shared" si="10"/>
        <v>235007.82</v>
      </c>
      <c r="T28" s="46">
        <v>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0.75" customHeight="1" hidden="1">
      <c r="A29" s="16" t="s">
        <v>5</v>
      </c>
      <c r="B29" s="10">
        <v>0</v>
      </c>
      <c r="C29" s="10">
        <v>0</v>
      </c>
      <c r="D29" s="10">
        <v>0</v>
      </c>
      <c r="E29" s="10">
        <f t="shared" si="2"/>
        <v>0</v>
      </c>
      <c r="F29" s="46">
        <f t="shared" si="3"/>
        <v>0</v>
      </c>
      <c r="G29" s="10">
        <v>0</v>
      </c>
      <c r="H29" s="10">
        <v>0</v>
      </c>
      <c r="I29" s="21">
        <f t="shared" si="0"/>
        <v>0</v>
      </c>
      <c r="J29" s="21">
        <f t="shared" si="1"/>
        <v>0</v>
      </c>
      <c r="K29" s="21">
        <f t="shared" si="4"/>
        <v>0</v>
      </c>
      <c r="L29" s="22" t="e">
        <f t="shared" si="5"/>
        <v>#DIV/0!</v>
      </c>
      <c r="M29" s="10">
        <v>0</v>
      </c>
      <c r="N29" s="10">
        <v>0</v>
      </c>
      <c r="O29" s="10">
        <f t="shared" si="6"/>
        <v>0</v>
      </c>
      <c r="P29" s="10">
        <f t="shared" si="7"/>
        <v>0</v>
      </c>
      <c r="Q29" s="21">
        <f t="shared" si="8"/>
        <v>0</v>
      </c>
      <c r="R29" s="22" t="e">
        <f t="shared" si="9"/>
        <v>#DIV/0!</v>
      </c>
      <c r="S29" s="10">
        <f t="shared" si="10"/>
        <v>0</v>
      </c>
      <c r="T29" s="46" t="e">
        <f t="shared" si="11"/>
        <v>#DIV/0!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24.75" customHeight="1">
      <c r="A30" s="29" t="s">
        <v>17</v>
      </c>
      <c r="B30" s="12">
        <f>B31+B39+B40+B41</f>
        <v>107881200</v>
      </c>
      <c r="C30" s="12">
        <f>C31+C39+C40+C41</f>
        <v>8990100</v>
      </c>
      <c r="D30" s="12">
        <f>D31+D39+D40+D41</f>
        <v>15256264.959999999</v>
      </c>
      <c r="E30" s="12">
        <f t="shared" si="2"/>
        <v>6266164.959999999</v>
      </c>
      <c r="F30" s="47">
        <f aca="true" t="shared" si="12" ref="F30:F65">IF(C30=0,0,D30/C30*100)</f>
        <v>169.70072590961166</v>
      </c>
      <c r="G30" s="12">
        <f>G31+G39+G40+G41</f>
        <v>17980200</v>
      </c>
      <c r="H30" s="12">
        <f>H31+H39+H40+H41</f>
        <v>29832151.990000002</v>
      </c>
      <c r="I30" s="23">
        <f t="shared" si="0"/>
        <v>8990100</v>
      </c>
      <c r="J30" s="23">
        <f t="shared" si="1"/>
        <v>14575887.030000003</v>
      </c>
      <c r="K30" s="23">
        <f t="shared" si="4"/>
        <v>5585787.030000003</v>
      </c>
      <c r="L30" s="24">
        <f t="shared" si="5"/>
        <v>162.132646244202</v>
      </c>
      <c r="M30" s="12">
        <f>M31+M39+M40+M41</f>
        <v>26970300</v>
      </c>
      <c r="N30" s="12">
        <f>N31+N39+N40+N41</f>
        <v>38108847.42</v>
      </c>
      <c r="O30" s="12">
        <f t="shared" si="6"/>
        <v>8990100</v>
      </c>
      <c r="P30" s="12">
        <f t="shared" si="7"/>
        <v>8276695.430000002</v>
      </c>
      <c r="Q30" s="23">
        <f t="shared" si="8"/>
        <v>-713404.5699999984</v>
      </c>
      <c r="R30" s="24">
        <f t="shared" si="9"/>
        <v>92.0645535644765</v>
      </c>
      <c r="S30" s="12">
        <f t="shared" si="10"/>
        <v>11138547.420000002</v>
      </c>
      <c r="T30" s="47">
        <f t="shared" si="11"/>
        <v>141.29930857276338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24" customHeight="1">
      <c r="A31" s="34" t="s">
        <v>25</v>
      </c>
      <c r="B31" s="10">
        <f>B32+B33+B34</f>
        <v>56182200</v>
      </c>
      <c r="C31" s="10">
        <f>C32+C33+C34</f>
        <v>4681900</v>
      </c>
      <c r="D31" s="10">
        <f>D32+D33+D34</f>
        <v>8682711.95</v>
      </c>
      <c r="E31" s="10">
        <f t="shared" si="2"/>
        <v>4000811.9499999993</v>
      </c>
      <c r="F31" s="46">
        <f t="shared" si="12"/>
        <v>185.45274247634507</v>
      </c>
      <c r="G31" s="10">
        <f>G32+G33+G34</f>
        <v>9363700</v>
      </c>
      <c r="H31" s="10">
        <f>H32+H33+H34</f>
        <v>16045941.51</v>
      </c>
      <c r="I31" s="21">
        <f t="shared" si="0"/>
        <v>4681800</v>
      </c>
      <c r="J31" s="21">
        <f t="shared" si="1"/>
        <v>7363229.5600000005</v>
      </c>
      <c r="K31" s="21">
        <f t="shared" si="4"/>
        <v>2681429.5600000005</v>
      </c>
      <c r="L31" s="22">
        <f t="shared" si="5"/>
        <v>157.27347515912683</v>
      </c>
      <c r="M31" s="10">
        <f>M32+M33+M34</f>
        <v>14045600</v>
      </c>
      <c r="N31" s="10">
        <f>N32+N33+N34</f>
        <v>23198550.48</v>
      </c>
      <c r="O31" s="10">
        <f t="shared" si="6"/>
        <v>4681900</v>
      </c>
      <c r="P31" s="10">
        <f t="shared" si="7"/>
        <v>7152608.970000001</v>
      </c>
      <c r="Q31" s="21">
        <f t="shared" si="8"/>
        <v>2470708.9700000007</v>
      </c>
      <c r="R31" s="22">
        <f t="shared" si="9"/>
        <v>152.7715023815118</v>
      </c>
      <c r="S31" s="10">
        <f t="shared" si="10"/>
        <v>9152950.48</v>
      </c>
      <c r="T31" s="46">
        <f t="shared" si="11"/>
        <v>165.165962863815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48" customHeight="1">
      <c r="A32" s="30" t="s">
        <v>24</v>
      </c>
      <c r="B32" s="10">
        <v>9204000</v>
      </c>
      <c r="C32" s="10">
        <v>767000</v>
      </c>
      <c r="D32" s="10">
        <v>1265288.42</v>
      </c>
      <c r="E32" s="10">
        <f t="shared" si="2"/>
        <v>498288.4199999999</v>
      </c>
      <c r="F32" s="46">
        <f t="shared" si="12"/>
        <v>164.9658956975228</v>
      </c>
      <c r="G32" s="10">
        <v>1534000</v>
      </c>
      <c r="H32" s="10">
        <v>1347657.01</v>
      </c>
      <c r="I32" s="21">
        <f t="shared" si="0"/>
        <v>767000</v>
      </c>
      <c r="J32" s="21">
        <f t="shared" si="1"/>
        <v>82368.59000000008</v>
      </c>
      <c r="K32" s="21">
        <f t="shared" si="4"/>
        <v>-684631.4099999999</v>
      </c>
      <c r="L32" s="22">
        <f t="shared" si="5"/>
        <v>10.739059973924391</v>
      </c>
      <c r="M32" s="10">
        <v>2301000</v>
      </c>
      <c r="N32" s="10">
        <v>1368154</v>
      </c>
      <c r="O32" s="10">
        <f t="shared" si="6"/>
        <v>767000</v>
      </c>
      <c r="P32" s="10">
        <f t="shared" si="7"/>
        <v>20496.98999999999</v>
      </c>
      <c r="Q32" s="21">
        <f t="shared" si="8"/>
        <v>-746503.01</v>
      </c>
      <c r="R32" s="22">
        <f t="shared" si="9"/>
        <v>2.6723585397653182</v>
      </c>
      <c r="S32" s="10">
        <f t="shared" si="10"/>
        <v>-932846</v>
      </c>
      <c r="T32" s="46">
        <f t="shared" si="11"/>
        <v>59.45910473707084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26.25" customHeight="1">
      <c r="A33" s="35" t="s">
        <v>14</v>
      </c>
      <c r="B33" s="10">
        <v>46853200</v>
      </c>
      <c r="C33" s="10">
        <v>3904400</v>
      </c>
      <c r="D33" s="10">
        <v>7404923.53</v>
      </c>
      <c r="E33" s="10">
        <f t="shared" si="2"/>
        <v>3500523.5300000003</v>
      </c>
      <c r="F33" s="46">
        <f t="shared" si="12"/>
        <v>189.6558633848991</v>
      </c>
      <c r="G33" s="10">
        <v>7808800</v>
      </c>
      <c r="H33" s="10">
        <v>14685784.5</v>
      </c>
      <c r="I33" s="21">
        <f t="shared" si="0"/>
        <v>3904400</v>
      </c>
      <c r="J33" s="21">
        <f t="shared" si="1"/>
        <v>7280860.97</v>
      </c>
      <c r="K33" s="21">
        <f t="shared" si="4"/>
        <v>3376460.9699999997</v>
      </c>
      <c r="L33" s="22">
        <f t="shared" si="5"/>
        <v>186.47835698186663</v>
      </c>
      <c r="M33" s="10">
        <v>11713300</v>
      </c>
      <c r="N33" s="10">
        <v>21811646.48</v>
      </c>
      <c r="O33" s="10">
        <f t="shared" si="6"/>
        <v>3904500</v>
      </c>
      <c r="P33" s="10">
        <f t="shared" si="7"/>
        <v>7125861.980000001</v>
      </c>
      <c r="Q33" s="21">
        <f t="shared" si="8"/>
        <v>3221361.9800000014</v>
      </c>
      <c r="R33" s="22">
        <f t="shared" si="9"/>
        <v>182.50382840312463</v>
      </c>
      <c r="S33" s="10">
        <f t="shared" si="10"/>
        <v>10098346.48</v>
      </c>
      <c r="T33" s="46">
        <f t="shared" si="11"/>
        <v>186.21265125967918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26.25" customHeight="1">
      <c r="A34" s="35" t="s">
        <v>22</v>
      </c>
      <c r="B34" s="10">
        <v>125000</v>
      </c>
      <c r="C34" s="10">
        <v>10500</v>
      </c>
      <c r="D34" s="10">
        <v>12500</v>
      </c>
      <c r="E34" s="10">
        <f t="shared" si="2"/>
        <v>2000</v>
      </c>
      <c r="F34" s="46">
        <f t="shared" si="12"/>
        <v>119.04761904761905</v>
      </c>
      <c r="G34" s="10">
        <v>20900</v>
      </c>
      <c r="H34" s="10">
        <v>12500</v>
      </c>
      <c r="I34" s="21">
        <f t="shared" si="0"/>
        <v>10400</v>
      </c>
      <c r="J34" s="21">
        <f t="shared" si="1"/>
        <v>0</v>
      </c>
      <c r="K34" s="21">
        <f t="shared" si="4"/>
        <v>-10400</v>
      </c>
      <c r="L34" s="22">
        <f t="shared" si="5"/>
        <v>0</v>
      </c>
      <c r="M34" s="10">
        <v>31300</v>
      </c>
      <c r="N34" s="10">
        <v>18750</v>
      </c>
      <c r="O34" s="10">
        <f t="shared" si="6"/>
        <v>10400</v>
      </c>
      <c r="P34" s="10">
        <f t="shared" si="7"/>
        <v>6250</v>
      </c>
      <c r="Q34" s="21">
        <f t="shared" si="8"/>
        <v>-4150</v>
      </c>
      <c r="R34" s="22">
        <f t="shared" si="9"/>
        <v>60.09615384615385</v>
      </c>
      <c r="S34" s="10">
        <f t="shared" si="10"/>
        <v>-12550</v>
      </c>
      <c r="T34" s="46">
        <f t="shared" si="11"/>
        <v>59.90415335463259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20" ht="24" customHeight="1">
      <c r="A35" s="28" t="s">
        <v>81</v>
      </c>
      <c r="B35" s="26" t="s">
        <v>9</v>
      </c>
      <c r="C35" s="26" t="s">
        <v>9</v>
      </c>
      <c r="D35" s="40" t="s">
        <v>8</v>
      </c>
      <c r="E35" s="41" t="s">
        <v>80</v>
      </c>
      <c r="F35" s="41"/>
      <c r="G35" s="26" t="s">
        <v>9</v>
      </c>
      <c r="H35" s="40" t="s">
        <v>8</v>
      </c>
      <c r="I35" s="26" t="s">
        <v>9</v>
      </c>
      <c r="J35" s="40" t="s">
        <v>8</v>
      </c>
      <c r="K35" s="41" t="s">
        <v>79</v>
      </c>
      <c r="L35" s="41"/>
      <c r="M35" s="26" t="s">
        <v>9</v>
      </c>
      <c r="N35" s="40" t="s">
        <v>8</v>
      </c>
      <c r="O35" s="26" t="s">
        <v>9</v>
      </c>
      <c r="P35" s="40" t="s">
        <v>8</v>
      </c>
      <c r="Q35" s="41" t="s">
        <v>77</v>
      </c>
      <c r="R35" s="41"/>
      <c r="S35" s="41" t="s">
        <v>78</v>
      </c>
      <c r="T35" s="41"/>
    </row>
    <row r="36" spans="1:20" ht="21.75" customHeight="1">
      <c r="A36" s="28"/>
      <c r="B36" s="26" t="s">
        <v>7</v>
      </c>
      <c r="C36" s="26" t="s">
        <v>7</v>
      </c>
      <c r="D36" s="40" t="s">
        <v>18</v>
      </c>
      <c r="E36" s="41"/>
      <c r="F36" s="41"/>
      <c r="G36" s="26" t="s">
        <v>7</v>
      </c>
      <c r="H36" s="40" t="s">
        <v>18</v>
      </c>
      <c r="I36" s="26" t="s">
        <v>7</v>
      </c>
      <c r="J36" s="40" t="s">
        <v>18</v>
      </c>
      <c r="K36" s="41"/>
      <c r="L36" s="41"/>
      <c r="M36" s="26" t="s">
        <v>7</v>
      </c>
      <c r="N36" s="40" t="s">
        <v>18</v>
      </c>
      <c r="O36" s="26" t="s">
        <v>7</v>
      </c>
      <c r="P36" s="40" t="s">
        <v>18</v>
      </c>
      <c r="Q36" s="41"/>
      <c r="R36" s="41"/>
      <c r="S36" s="41"/>
      <c r="T36" s="41"/>
    </row>
    <row r="37" spans="1:20" ht="22.5" customHeight="1">
      <c r="A37" s="28"/>
      <c r="B37" s="26" t="s">
        <v>67</v>
      </c>
      <c r="C37" s="26" t="s">
        <v>62</v>
      </c>
      <c r="D37" s="40" t="s">
        <v>61</v>
      </c>
      <c r="E37" s="41"/>
      <c r="F37" s="41"/>
      <c r="G37" s="26" t="s">
        <v>70</v>
      </c>
      <c r="H37" s="40" t="s">
        <v>70</v>
      </c>
      <c r="I37" s="26" t="s">
        <v>71</v>
      </c>
      <c r="J37" s="40" t="s">
        <v>72</v>
      </c>
      <c r="K37" s="41"/>
      <c r="L37" s="41"/>
      <c r="M37" s="26" t="s">
        <v>73</v>
      </c>
      <c r="N37" s="40" t="s">
        <v>73</v>
      </c>
      <c r="O37" s="26" t="s">
        <v>74</v>
      </c>
      <c r="P37" s="40" t="s">
        <v>75</v>
      </c>
      <c r="Q37" s="41"/>
      <c r="R37" s="41"/>
      <c r="S37" s="41"/>
      <c r="T37" s="41"/>
    </row>
    <row r="38" spans="1:20" ht="54" customHeight="1">
      <c r="A38" s="28"/>
      <c r="B38" s="26" t="s">
        <v>21</v>
      </c>
      <c r="C38" s="26" t="s">
        <v>68</v>
      </c>
      <c r="D38" s="42" t="s">
        <v>68</v>
      </c>
      <c r="E38" s="43" t="s">
        <v>48</v>
      </c>
      <c r="F38" s="44" t="s">
        <v>46</v>
      </c>
      <c r="G38" s="26" t="s">
        <v>68</v>
      </c>
      <c r="H38" s="42" t="s">
        <v>68</v>
      </c>
      <c r="I38" s="26" t="s">
        <v>68</v>
      </c>
      <c r="J38" s="42" t="s">
        <v>68</v>
      </c>
      <c r="K38" s="43" t="s">
        <v>48</v>
      </c>
      <c r="L38" s="44" t="s">
        <v>46</v>
      </c>
      <c r="M38" s="26" t="s">
        <v>68</v>
      </c>
      <c r="N38" s="42" t="s">
        <v>68</v>
      </c>
      <c r="O38" s="26" t="s">
        <v>68</v>
      </c>
      <c r="P38" s="42" t="s">
        <v>68</v>
      </c>
      <c r="Q38" s="43" t="s">
        <v>48</v>
      </c>
      <c r="R38" s="44" t="s">
        <v>46</v>
      </c>
      <c r="S38" s="43" t="s">
        <v>48</v>
      </c>
      <c r="T38" s="44" t="s">
        <v>46</v>
      </c>
    </row>
    <row r="39" spans="1:31" ht="29.25" customHeight="1">
      <c r="A39" s="34" t="s">
        <v>60</v>
      </c>
      <c r="B39" s="10">
        <v>150100</v>
      </c>
      <c r="C39" s="10">
        <v>12500</v>
      </c>
      <c r="D39" s="10">
        <v>0</v>
      </c>
      <c r="E39" s="10">
        <f t="shared" si="2"/>
        <v>-12500</v>
      </c>
      <c r="F39" s="46">
        <f t="shared" si="12"/>
        <v>0</v>
      </c>
      <c r="G39" s="10">
        <v>25000</v>
      </c>
      <c r="H39" s="10">
        <v>0</v>
      </c>
      <c r="I39" s="21">
        <f t="shared" si="0"/>
        <v>12500</v>
      </c>
      <c r="J39" s="21">
        <f t="shared" si="1"/>
        <v>0</v>
      </c>
      <c r="K39" s="21">
        <f t="shared" si="4"/>
        <v>-12500</v>
      </c>
      <c r="L39" s="22">
        <f t="shared" si="5"/>
        <v>0</v>
      </c>
      <c r="M39" s="10">
        <v>37500</v>
      </c>
      <c r="N39" s="10">
        <v>0</v>
      </c>
      <c r="O39" s="10">
        <f t="shared" si="6"/>
        <v>12500</v>
      </c>
      <c r="P39" s="10">
        <f t="shared" si="7"/>
        <v>0</v>
      </c>
      <c r="Q39" s="21">
        <f t="shared" si="8"/>
        <v>-12500</v>
      </c>
      <c r="R39" s="22">
        <f t="shared" si="9"/>
        <v>0</v>
      </c>
      <c r="S39" s="10">
        <f t="shared" si="10"/>
        <v>-37500</v>
      </c>
      <c r="T39" s="46">
        <f t="shared" si="11"/>
        <v>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26.25" customHeight="1">
      <c r="A40" s="34" t="s">
        <v>26</v>
      </c>
      <c r="B40" s="10">
        <v>101600</v>
      </c>
      <c r="C40" s="10">
        <v>8400</v>
      </c>
      <c r="D40" s="10">
        <v>18756</v>
      </c>
      <c r="E40" s="10">
        <f t="shared" si="2"/>
        <v>10356</v>
      </c>
      <c r="F40" s="46">
        <f t="shared" si="12"/>
        <v>223.28571428571428</v>
      </c>
      <c r="G40" s="10">
        <v>16900</v>
      </c>
      <c r="H40" s="10">
        <v>22641</v>
      </c>
      <c r="I40" s="21">
        <f t="shared" si="0"/>
        <v>8500</v>
      </c>
      <c r="J40" s="21">
        <f t="shared" si="1"/>
        <v>3885</v>
      </c>
      <c r="K40" s="21">
        <f t="shared" si="4"/>
        <v>-4615</v>
      </c>
      <c r="L40" s="22">
        <f t="shared" si="5"/>
        <v>45.705882352941174</v>
      </c>
      <c r="M40" s="10">
        <v>25300</v>
      </c>
      <c r="N40" s="10">
        <v>26271</v>
      </c>
      <c r="O40" s="10">
        <f t="shared" si="6"/>
        <v>8400</v>
      </c>
      <c r="P40" s="10">
        <f t="shared" si="7"/>
        <v>3630</v>
      </c>
      <c r="Q40" s="21">
        <f t="shared" si="8"/>
        <v>-4770</v>
      </c>
      <c r="R40" s="22">
        <f t="shared" si="9"/>
        <v>43.214285714285715</v>
      </c>
      <c r="S40" s="10">
        <f t="shared" si="10"/>
        <v>971</v>
      </c>
      <c r="T40" s="46">
        <f t="shared" si="11"/>
        <v>103.83794466403162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26.25" customHeight="1">
      <c r="A41" s="16" t="s">
        <v>27</v>
      </c>
      <c r="B41" s="10">
        <v>51447300</v>
      </c>
      <c r="C41" s="10">
        <v>4287300</v>
      </c>
      <c r="D41" s="10">
        <v>6554797.01</v>
      </c>
      <c r="E41" s="10">
        <f t="shared" si="2"/>
        <v>2267497.01</v>
      </c>
      <c r="F41" s="46">
        <f t="shared" si="12"/>
        <v>152.8886947496093</v>
      </c>
      <c r="G41" s="10">
        <v>8574600</v>
      </c>
      <c r="H41" s="10">
        <v>13763569.48</v>
      </c>
      <c r="I41" s="21">
        <f t="shared" si="0"/>
        <v>4287300</v>
      </c>
      <c r="J41" s="21">
        <f t="shared" si="1"/>
        <v>7208772.470000001</v>
      </c>
      <c r="K41" s="21">
        <f t="shared" si="4"/>
        <v>2921472.4700000007</v>
      </c>
      <c r="L41" s="22">
        <f t="shared" si="5"/>
        <v>168.1424782497143</v>
      </c>
      <c r="M41" s="10">
        <v>12861900</v>
      </c>
      <c r="N41" s="10">
        <v>14884025.94</v>
      </c>
      <c r="O41" s="10">
        <f t="shared" si="6"/>
        <v>4287300</v>
      </c>
      <c r="P41" s="10">
        <f t="shared" si="7"/>
        <v>1120456.459999999</v>
      </c>
      <c r="Q41" s="21">
        <f t="shared" si="8"/>
        <v>-3166843.540000001</v>
      </c>
      <c r="R41" s="22">
        <f t="shared" si="9"/>
        <v>26.134314370349617</v>
      </c>
      <c r="S41" s="10">
        <f t="shared" si="10"/>
        <v>2022125.9399999995</v>
      </c>
      <c r="T41" s="46">
        <f t="shared" si="11"/>
        <v>115.72182912322441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26.25" customHeight="1">
      <c r="A42" s="29" t="s">
        <v>65</v>
      </c>
      <c r="B42" s="12">
        <f>B10+B11+B12+B13+B14+B15+B16+B17+B18+B19+B20+B21+B22+B23+B24+B25+B26+B27+B28+B29+B30</f>
        <v>439063100</v>
      </c>
      <c r="C42" s="12">
        <f>C10+C11+C12+C13+C14+C15+C16+C17+C18+C19+C20+C21+C22+C23+C24+C25+C26+C27+C28+C29+C30</f>
        <v>36588500</v>
      </c>
      <c r="D42" s="12">
        <f>D10+D11+D12+D13+D14+D15+D16+D17+D18+D19+D20+D21+D22+D23+D24+D25+D26+D27+D28+D29+D30</f>
        <v>36683553.1</v>
      </c>
      <c r="E42" s="12">
        <f aca="true" t="shared" si="13" ref="E42:E65">D42-C42</f>
        <v>95053.10000000149</v>
      </c>
      <c r="F42" s="47">
        <f t="shared" si="12"/>
        <v>100.25978955136176</v>
      </c>
      <c r="G42" s="12">
        <f>G10+G11+G12+G13+G14+G15+G16+G17+G18+G19+G20+G21+G22+G23+G24+G25+G26+G27+G28+G29+G30</f>
        <v>73177100</v>
      </c>
      <c r="H42" s="12">
        <f>H10+H11+H12+H13+H14+H15+H16+H17+H18+H19+H20+H21+H22+H23+H24+H25+H26+H27+H28+H29+H30</f>
        <v>74054907</v>
      </c>
      <c r="I42" s="23">
        <f t="shared" si="0"/>
        <v>36588600</v>
      </c>
      <c r="J42" s="23">
        <f t="shared" si="1"/>
        <v>37371353.9</v>
      </c>
      <c r="K42" s="23">
        <f t="shared" si="4"/>
        <v>782753.8999999985</v>
      </c>
      <c r="L42" s="24">
        <f t="shared" si="5"/>
        <v>102.13933820916898</v>
      </c>
      <c r="M42" s="12">
        <f>M10+M11+M12+M13+M14+M15+M16+M17+M18+M19+M20+M21+M22+M23+M24+M25+M26+M27+M28+M29+M30</f>
        <v>109765700</v>
      </c>
      <c r="N42" s="12">
        <f>N10+N11+N12+N13+N14+N15+N16+N17+N18+N19+N20+N21+N22+N23+N24+N25+N26+N27+N28+N29+N30</f>
        <v>110804418.78999999</v>
      </c>
      <c r="O42" s="12">
        <f t="shared" si="6"/>
        <v>36588600</v>
      </c>
      <c r="P42" s="12">
        <f t="shared" si="7"/>
        <v>36749511.789999984</v>
      </c>
      <c r="Q42" s="23">
        <f t="shared" si="8"/>
        <v>160911.7899999842</v>
      </c>
      <c r="R42" s="24">
        <f t="shared" si="9"/>
        <v>100.43978668219059</v>
      </c>
      <c r="S42" s="12">
        <f t="shared" si="10"/>
        <v>1038718.7899999917</v>
      </c>
      <c r="T42" s="47">
        <f t="shared" si="11"/>
        <v>100.94630543967742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26.25" customHeight="1">
      <c r="A43" s="25" t="s">
        <v>45</v>
      </c>
      <c r="B43" s="12">
        <f>B44+B51+B52+B45</f>
        <v>135930840</v>
      </c>
      <c r="C43" s="12">
        <f>C44+C51+C52+C45</f>
        <v>10457000</v>
      </c>
      <c r="D43" s="12">
        <f>D44+D51+D52+D45</f>
        <v>10450800</v>
      </c>
      <c r="E43" s="12">
        <f>D43-C43</f>
        <v>-6200</v>
      </c>
      <c r="F43" s="48">
        <f t="shared" si="12"/>
        <v>99.94070957253514</v>
      </c>
      <c r="G43" s="12">
        <f>G44+G51+G52+G45</f>
        <v>20934000</v>
      </c>
      <c r="H43" s="12">
        <f>H44+H51+H52+H45</f>
        <v>20934000</v>
      </c>
      <c r="I43" s="23">
        <f t="shared" si="0"/>
        <v>10477000</v>
      </c>
      <c r="J43" s="23">
        <f t="shared" si="1"/>
        <v>10483200</v>
      </c>
      <c r="K43" s="23">
        <f t="shared" si="4"/>
        <v>6200</v>
      </c>
      <c r="L43" s="24">
        <f t="shared" si="5"/>
        <v>100.05917724539468</v>
      </c>
      <c r="M43" s="12">
        <f>M44+M51+M52+M45</f>
        <v>31423000</v>
      </c>
      <c r="N43" s="12">
        <f>N44+N51+N52+N45</f>
        <v>31223500</v>
      </c>
      <c r="O43" s="12">
        <f t="shared" si="6"/>
        <v>10489000</v>
      </c>
      <c r="P43" s="12">
        <f t="shared" si="7"/>
        <v>10289500</v>
      </c>
      <c r="Q43" s="23">
        <f t="shared" si="8"/>
        <v>-199500</v>
      </c>
      <c r="R43" s="24">
        <f t="shared" si="9"/>
        <v>98.0980074363619</v>
      </c>
      <c r="S43" s="12">
        <f t="shared" si="10"/>
        <v>-199500</v>
      </c>
      <c r="T43" s="47">
        <f t="shared" si="11"/>
        <v>99.36511472488304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26.25" customHeight="1">
      <c r="A44" s="16" t="s">
        <v>50</v>
      </c>
      <c r="B44" s="10">
        <v>2868000</v>
      </c>
      <c r="C44" s="10">
        <v>239000</v>
      </c>
      <c r="D44" s="10">
        <v>239000</v>
      </c>
      <c r="E44" s="10">
        <f t="shared" si="13"/>
        <v>0</v>
      </c>
      <c r="F44" s="49">
        <f t="shared" si="12"/>
        <v>100</v>
      </c>
      <c r="G44" s="10">
        <v>478000</v>
      </c>
      <c r="H44" s="10">
        <v>478000</v>
      </c>
      <c r="I44" s="21">
        <f t="shared" si="0"/>
        <v>239000</v>
      </c>
      <c r="J44" s="21">
        <f t="shared" si="1"/>
        <v>239000</v>
      </c>
      <c r="K44" s="21">
        <f t="shared" si="4"/>
        <v>0</v>
      </c>
      <c r="L44" s="22">
        <f t="shared" si="5"/>
        <v>100</v>
      </c>
      <c r="M44" s="10">
        <v>717000</v>
      </c>
      <c r="N44" s="10">
        <v>717000</v>
      </c>
      <c r="O44" s="10">
        <f t="shared" si="6"/>
        <v>239000</v>
      </c>
      <c r="P44" s="10">
        <f t="shared" si="7"/>
        <v>239000</v>
      </c>
      <c r="Q44" s="21">
        <f t="shared" si="8"/>
        <v>0</v>
      </c>
      <c r="R44" s="22">
        <f t="shared" si="9"/>
        <v>100</v>
      </c>
      <c r="S44" s="10">
        <f t="shared" si="10"/>
        <v>0</v>
      </c>
      <c r="T44" s="46">
        <f t="shared" si="11"/>
        <v>100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26.25" customHeight="1">
      <c r="A45" s="16" t="s">
        <v>51</v>
      </c>
      <c r="B45" s="10">
        <f>B46+B47+B48+B49+B50</f>
        <v>130526500</v>
      </c>
      <c r="C45" s="10">
        <f>C46+C47+C48+C49+C50</f>
        <v>10050500</v>
      </c>
      <c r="D45" s="10">
        <f>D46+D47+D48+D49+D50</f>
        <v>10050500</v>
      </c>
      <c r="E45" s="10">
        <f t="shared" si="13"/>
        <v>0</v>
      </c>
      <c r="F45" s="49">
        <f t="shared" si="12"/>
        <v>100</v>
      </c>
      <c r="G45" s="10">
        <f>G46+G47+G48+G49+G50</f>
        <v>20101000</v>
      </c>
      <c r="H45" s="10">
        <f>H46+H47+H48+H49+H50</f>
        <v>20101000</v>
      </c>
      <c r="I45" s="21">
        <f t="shared" si="0"/>
        <v>10050500</v>
      </c>
      <c r="J45" s="21">
        <f t="shared" si="1"/>
        <v>10050500</v>
      </c>
      <c r="K45" s="21">
        <f t="shared" si="4"/>
        <v>0</v>
      </c>
      <c r="L45" s="22">
        <f t="shared" si="5"/>
        <v>100</v>
      </c>
      <c r="M45" s="10">
        <f>M46+M47+M48+M49+M50</f>
        <v>30151500</v>
      </c>
      <c r="N45" s="10">
        <f>N46+N47+N48+N49+N50</f>
        <v>30151500</v>
      </c>
      <c r="O45" s="10">
        <f t="shared" si="6"/>
        <v>10050500</v>
      </c>
      <c r="P45" s="10">
        <f t="shared" si="7"/>
        <v>10050500</v>
      </c>
      <c r="Q45" s="21">
        <f t="shared" si="8"/>
        <v>0</v>
      </c>
      <c r="R45" s="22">
        <f t="shared" si="9"/>
        <v>100</v>
      </c>
      <c r="S45" s="10">
        <f t="shared" si="10"/>
        <v>0</v>
      </c>
      <c r="T45" s="46">
        <f t="shared" si="11"/>
        <v>100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51" customHeight="1">
      <c r="A46" s="11" t="s">
        <v>56</v>
      </c>
      <c r="B46" s="10">
        <v>0</v>
      </c>
      <c r="C46" s="10">
        <v>0</v>
      </c>
      <c r="D46" s="10">
        <v>0</v>
      </c>
      <c r="E46" s="10">
        <f t="shared" si="13"/>
        <v>0</v>
      </c>
      <c r="F46" s="49">
        <f t="shared" si="12"/>
        <v>0</v>
      </c>
      <c r="G46" s="10">
        <v>0</v>
      </c>
      <c r="H46" s="10">
        <v>0</v>
      </c>
      <c r="I46" s="21">
        <f aca="true" t="shared" si="14" ref="I46:I65">G46-C46</f>
        <v>0</v>
      </c>
      <c r="J46" s="21">
        <f aca="true" t="shared" si="15" ref="J46:J65">H46-D46</f>
        <v>0</v>
      </c>
      <c r="K46" s="21">
        <f t="shared" si="4"/>
        <v>0</v>
      </c>
      <c r="L46" s="22">
        <v>0</v>
      </c>
      <c r="M46" s="10">
        <v>0</v>
      </c>
      <c r="N46" s="10">
        <v>0</v>
      </c>
      <c r="O46" s="10">
        <f t="shared" si="6"/>
        <v>0</v>
      </c>
      <c r="P46" s="10">
        <f t="shared" si="7"/>
        <v>0</v>
      </c>
      <c r="Q46" s="21">
        <f t="shared" si="8"/>
        <v>0</v>
      </c>
      <c r="R46" s="22">
        <v>0</v>
      </c>
      <c r="S46" s="10">
        <f t="shared" si="10"/>
        <v>0</v>
      </c>
      <c r="T46" s="46">
        <v>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26.25" customHeight="1">
      <c r="A47" s="16" t="s">
        <v>55</v>
      </c>
      <c r="B47" s="10">
        <v>0</v>
      </c>
      <c r="C47" s="10">
        <v>0</v>
      </c>
      <c r="D47" s="10">
        <v>0</v>
      </c>
      <c r="E47" s="10">
        <f t="shared" si="13"/>
        <v>0</v>
      </c>
      <c r="F47" s="49">
        <f t="shared" si="12"/>
        <v>0</v>
      </c>
      <c r="G47" s="10">
        <v>0</v>
      </c>
      <c r="H47" s="10">
        <v>0</v>
      </c>
      <c r="I47" s="21">
        <f t="shared" si="14"/>
        <v>0</v>
      </c>
      <c r="J47" s="21">
        <f t="shared" si="15"/>
        <v>0</v>
      </c>
      <c r="K47" s="21">
        <f t="shared" si="4"/>
        <v>0</v>
      </c>
      <c r="L47" s="22">
        <v>0</v>
      </c>
      <c r="M47" s="10">
        <v>0</v>
      </c>
      <c r="N47" s="10">
        <v>0</v>
      </c>
      <c r="O47" s="10">
        <f t="shared" si="6"/>
        <v>0</v>
      </c>
      <c r="P47" s="10">
        <f t="shared" si="7"/>
        <v>0</v>
      </c>
      <c r="Q47" s="21">
        <f t="shared" si="8"/>
        <v>0</v>
      </c>
      <c r="R47" s="22">
        <v>0</v>
      </c>
      <c r="S47" s="10">
        <f t="shared" si="10"/>
        <v>0</v>
      </c>
      <c r="T47" s="46">
        <v>0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26.25" customHeight="1">
      <c r="A48" s="36" t="s">
        <v>43</v>
      </c>
      <c r="B48" s="37">
        <v>130526500</v>
      </c>
      <c r="C48" s="10">
        <v>10050500</v>
      </c>
      <c r="D48" s="10">
        <v>10050500</v>
      </c>
      <c r="E48" s="10">
        <f t="shared" si="13"/>
        <v>0</v>
      </c>
      <c r="F48" s="49">
        <f t="shared" si="12"/>
        <v>100</v>
      </c>
      <c r="G48" s="10">
        <v>20101000</v>
      </c>
      <c r="H48" s="10">
        <v>20101000</v>
      </c>
      <c r="I48" s="21">
        <f t="shared" si="14"/>
        <v>10050500</v>
      </c>
      <c r="J48" s="21">
        <f t="shared" si="15"/>
        <v>10050500</v>
      </c>
      <c r="K48" s="21">
        <f t="shared" si="4"/>
        <v>0</v>
      </c>
      <c r="L48" s="22">
        <f t="shared" si="5"/>
        <v>100</v>
      </c>
      <c r="M48" s="10">
        <v>30151500</v>
      </c>
      <c r="N48" s="10">
        <v>30151500</v>
      </c>
      <c r="O48" s="10">
        <f t="shared" si="6"/>
        <v>10050500</v>
      </c>
      <c r="P48" s="10">
        <f t="shared" si="7"/>
        <v>10050500</v>
      </c>
      <c r="Q48" s="21">
        <f t="shared" si="8"/>
        <v>0</v>
      </c>
      <c r="R48" s="22">
        <f t="shared" si="9"/>
        <v>100</v>
      </c>
      <c r="S48" s="10">
        <f t="shared" si="10"/>
        <v>0</v>
      </c>
      <c r="T48" s="46">
        <f t="shared" si="11"/>
        <v>100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26.25" customHeight="1">
      <c r="A49" s="11" t="s">
        <v>44</v>
      </c>
      <c r="B49" s="38">
        <v>0</v>
      </c>
      <c r="C49" s="10">
        <v>0</v>
      </c>
      <c r="D49" s="10">
        <v>0</v>
      </c>
      <c r="E49" s="10">
        <f t="shared" si="13"/>
        <v>0</v>
      </c>
      <c r="F49" s="49">
        <f t="shared" si="12"/>
        <v>0</v>
      </c>
      <c r="G49" s="10">
        <v>0</v>
      </c>
      <c r="H49" s="10">
        <v>0</v>
      </c>
      <c r="I49" s="21">
        <f t="shared" si="14"/>
        <v>0</v>
      </c>
      <c r="J49" s="21">
        <f t="shared" si="15"/>
        <v>0</v>
      </c>
      <c r="K49" s="21">
        <f t="shared" si="4"/>
        <v>0</v>
      </c>
      <c r="L49" s="22">
        <v>0</v>
      </c>
      <c r="M49" s="10">
        <v>0</v>
      </c>
      <c r="N49" s="10">
        <v>0</v>
      </c>
      <c r="O49" s="10">
        <f t="shared" si="6"/>
        <v>0</v>
      </c>
      <c r="P49" s="10">
        <f t="shared" si="7"/>
        <v>0</v>
      </c>
      <c r="Q49" s="21">
        <f t="shared" si="8"/>
        <v>0</v>
      </c>
      <c r="R49" s="22">
        <v>0</v>
      </c>
      <c r="S49" s="10">
        <f t="shared" si="10"/>
        <v>0</v>
      </c>
      <c r="T49" s="46"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45.75" customHeight="1">
      <c r="A50" s="11" t="s">
        <v>53</v>
      </c>
      <c r="B50" s="38">
        <v>0</v>
      </c>
      <c r="C50" s="10">
        <v>0</v>
      </c>
      <c r="D50" s="10">
        <v>0</v>
      </c>
      <c r="E50" s="10">
        <f t="shared" si="13"/>
        <v>0</v>
      </c>
      <c r="F50" s="49">
        <f t="shared" si="12"/>
        <v>0</v>
      </c>
      <c r="G50" s="10">
        <v>0</v>
      </c>
      <c r="H50" s="10">
        <v>0</v>
      </c>
      <c r="I50" s="21">
        <f t="shared" si="14"/>
        <v>0</v>
      </c>
      <c r="J50" s="21">
        <f t="shared" si="15"/>
        <v>0</v>
      </c>
      <c r="K50" s="21">
        <f t="shared" si="4"/>
        <v>0</v>
      </c>
      <c r="L50" s="22">
        <v>0</v>
      </c>
      <c r="M50" s="10">
        <v>0</v>
      </c>
      <c r="N50" s="10">
        <v>0</v>
      </c>
      <c r="O50" s="10">
        <f t="shared" si="6"/>
        <v>0</v>
      </c>
      <c r="P50" s="10">
        <f t="shared" si="7"/>
        <v>0</v>
      </c>
      <c r="Q50" s="21">
        <f t="shared" si="8"/>
        <v>0</v>
      </c>
      <c r="R50" s="22">
        <v>0</v>
      </c>
      <c r="S50" s="10">
        <f t="shared" si="10"/>
        <v>0</v>
      </c>
      <c r="T50" s="46">
        <v>0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45" customHeight="1">
      <c r="A51" s="11" t="s">
        <v>52</v>
      </c>
      <c r="B51" s="38">
        <v>0</v>
      </c>
      <c r="C51" s="10">
        <v>0</v>
      </c>
      <c r="D51" s="10">
        <v>0</v>
      </c>
      <c r="E51" s="10">
        <f t="shared" si="13"/>
        <v>0</v>
      </c>
      <c r="F51" s="49">
        <f t="shared" si="12"/>
        <v>0</v>
      </c>
      <c r="G51" s="10">
        <v>0</v>
      </c>
      <c r="H51" s="10">
        <v>0</v>
      </c>
      <c r="I51" s="21">
        <f t="shared" si="14"/>
        <v>0</v>
      </c>
      <c r="J51" s="21">
        <f t="shared" si="15"/>
        <v>0</v>
      </c>
      <c r="K51" s="21">
        <f t="shared" si="4"/>
        <v>0</v>
      </c>
      <c r="L51" s="22">
        <v>0</v>
      </c>
      <c r="M51" s="10">
        <v>0</v>
      </c>
      <c r="N51" s="10">
        <v>0</v>
      </c>
      <c r="O51" s="10">
        <f t="shared" si="6"/>
        <v>0</v>
      </c>
      <c r="P51" s="10">
        <f t="shared" si="7"/>
        <v>0</v>
      </c>
      <c r="Q51" s="21">
        <f t="shared" si="8"/>
        <v>0</v>
      </c>
      <c r="R51" s="22">
        <v>0</v>
      </c>
      <c r="S51" s="10">
        <f t="shared" si="10"/>
        <v>0</v>
      </c>
      <c r="T51" s="46">
        <v>0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45" customHeight="1">
      <c r="A52" s="11" t="s">
        <v>49</v>
      </c>
      <c r="B52" s="10">
        <v>2536340</v>
      </c>
      <c r="C52" s="10">
        <v>167500</v>
      </c>
      <c r="D52" s="10">
        <v>161300</v>
      </c>
      <c r="E52" s="10">
        <f t="shared" si="13"/>
        <v>-6200</v>
      </c>
      <c r="F52" s="49">
        <f t="shared" si="12"/>
        <v>96.29850746268657</v>
      </c>
      <c r="G52" s="10">
        <v>355000</v>
      </c>
      <c r="H52" s="10">
        <v>355000</v>
      </c>
      <c r="I52" s="21">
        <f t="shared" si="14"/>
        <v>187500</v>
      </c>
      <c r="J52" s="21">
        <f t="shared" si="15"/>
        <v>193700</v>
      </c>
      <c r="K52" s="21">
        <f t="shared" si="4"/>
        <v>6200</v>
      </c>
      <c r="L52" s="22">
        <f t="shared" si="5"/>
        <v>103.30666666666667</v>
      </c>
      <c r="M52" s="10">
        <v>554500</v>
      </c>
      <c r="N52" s="10">
        <v>355000</v>
      </c>
      <c r="O52" s="10">
        <f t="shared" si="6"/>
        <v>199500</v>
      </c>
      <c r="P52" s="10">
        <f t="shared" si="7"/>
        <v>0</v>
      </c>
      <c r="Q52" s="21">
        <f t="shared" si="8"/>
        <v>-199500</v>
      </c>
      <c r="R52" s="22">
        <f t="shared" si="9"/>
        <v>0</v>
      </c>
      <c r="S52" s="10">
        <f t="shared" si="10"/>
        <v>-199500</v>
      </c>
      <c r="T52" s="46">
        <f t="shared" si="11"/>
        <v>64.02164111812444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26.25" customHeight="1">
      <c r="A53" s="29" t="s">
        <v>64</v>
      </c>
      <c r="B53" s="12">
        <f>B42+B43</f>
        <v>574993940</v>
      </c>
      <c r="C53" s="12">
        <f>C42+C43</f>
        <v>47045500</v>
      </c>
      <c r="D53" s="12">
        <f>D42+D43</f>
        <v>47134353.1</v>
      </c>
      <c r="E53" s="12">
        <f t="shared" si="13"/>
        <v>88853.10000000149</v>
      </c>
      <c r="F53" s="47">
        <f t="shared" si="12"/>
        <v>100.18886631027411</v>
      </c>
      <c r="G53" s="12">
        <f>G42+G43</f>
        <v>94111100</v>
      </c>
      <c r="H53" s="12">
        <f>H42+H43</f>
        <v>94988907</v>
      </c>
      <c r="I53" s="23">
        <f t="shared" si="14"/>
        <v>47065600</v>
      </c>
      <c r="J53" s="23">
        <f t="shared" si="15"/>
        <v>47854553.9</v>
      </c>
      <c r="K53" s="23">
        <f t="shared" si="4"/>
        <v>788953.8999999985</v>
      </c>
      <c r="L53" s="24">
        <f t="shared" si="5"/>
        <v>101.67628565236606</v>
      </c>
      <c r="M53" s="12">
        <f>M42+M43</f>
        <v>141188700</v>
      </c>
      <c r="N53" s="12">
        <f>N42+N43</f>
        <v>142027918.79</v>
      </c>
      <c r="O53" s="12">
        <f t="shared" si="6"/>
        <v>47077600</v>
      </c>
      <c r="P53" s="12">
        <f t="shared" si="7"/>
        <v>47039011.789999984</v>
      </c>
      <c r="Q53" s="23">
        <f t="shared" si="8"/>
        <v>-38588.210000015795</v>
      </c>
      <c r="R53" s="24">
        <f t="shared" si="9"/>
        <v>99.91803275867925</v>
      </c>
      <c r="S53" s="12">
        <f t="shared" si="10"/>
        <v>839218.7899999917</v>
      </c>
      <c r="T53" s="47">
        <f t="shared" si="11"/>
        <v>100.5943951534365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26.25" customHeight="1">
      <c r="A54" s="29" t="s">
        <v>30</v>
      </c>
      <c r="B54" s="12"/>
      <c r="C54" s="12"/>
      <c r="D54" s="10"/>
      <c r="E54" s="10"/>
      <c r="F54" s="46"/>
      <c r="G54" s="12"/>
      <c r="H54" s="10"/>
      <c r="I54" s="21">
        <f t="shared" si="14"/>
        <v>0</v>
      </c>
      <c r="J54" s="21">
        <f t="shared" si="15"/>
        <v>0</v>
      </c>
      <c r="K54" s="21">
        <f t="shared" si="4"/>
        <v>0</v>
      </c>
      <c r="L54" s="22">
        <v>0</v>
      </c>
      <c r="M54" s="12"/>
      <c r="N54" s="10"/>
      <c r="O54" s="10">
        <f t="shared" si="6"/>
        <v>0</v>
      </c>
      <c r="P54" s="10">
        <f t="shared" si="7"/>
        <v>0</v>
      </c>
      <c r="Q54" s="21">
        <f t="shared" si="8"/>
        <v>0</v>
      </c>
      <c r="R54" s="22">
        <v>0</v>
      </c>
      <c r="S54" s="10">
        <f t="shared" si="10"/>
        <v>0</v>
      </c>
      <c r="T54" s="46">
        <v>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51.75" customHeight="1">
      <c r="A55" s="11" t="s">
        <v>35</v>
      </c>
      <c r="B55" s="10">
        <v>10694070</v>
      </c>
      <c r="C55" s="10">
        <v>891172.5</v>
      </c>
      <c r="D55" s="10">
        <v>518121.19</v>
      </c>
      <c r="E55" s="10">
        <f t="shared" si="13"/>
        <v>-373051.31</v>
      </c>
      <c r="F55" s="46">
        <f t="shared" si="12"/>
        <v>58.13927045549543</v>
      </c>
      <c r="G55" s="10">
        <v>1782345</v>
      </c>
      <c r="H55" s="10">
        <v>1960957.65</v>
      </c>
      <c r="I55" s="21">
        <f t="shared" si="14"/>
        <v>891172.5</v>
      </c>
      <c r="J55" s="21">
        <f t="shared" si="15"/>
        <v>1442836.46</v>
      </c>
      <c r="K55" s="21">
        <f t="shared" si="4"/>
        <v>551663.96</v>
      </c>
      <c r="L55" s="22">
        <f t="shared" si="5"/>
        <v>161.9031624068292</v>
      </c>
      <c r="M55" s="10">
        <v>2673517.5</v>
      </c>
      <c r="N55" s="10">
        <v>2060231.57</v>
      </c>
      <c r="O55" s="10">
        <f t="shared" si="6"/>
        <v>891172.5</v>
      </c>
      <c r="P55" s="10">
        <f t="shared" si="7"/>
        <v>99273.9200000001</v>
      </c>
      <c r="Q55" s="21">
        <f t="shared" si="8"/>
        <v>-791898.5799999998</v>
      </c>
      <c r="R55" s="22">
        <f t="shared" si="9"/>
        <v>11.13969742109413</v>
      </c>
      <c r="S55" s="10">
        <f t="shared" si="10"/>
        <v>-613285.9299999999</v>
      </c>
      <c r="T55" s="46">
        <f t="shared" si="11"/>
        <v>77.06071009447292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74.25" customHeight="1">
      <c r="A56" s="11" t="s">
        <v>31</v>
      </c>
      <c r="B56" s="10">
        <v>450900</v>
      </c>
      <c r="C56" s="10">
        <v>37500</v>
      </c>
      <c r="D56" s="10">
        <v>21081.14</v>
      </c>
      <c r="E56" s="10">
        <f t="shared" si="13"/>
        <v>-16418.86</v>
      </c>
      <c r="F56" s="46">
        <f t="shared" si="12"/>
        <v>56.21637333333334</v>
      </c>
      <c r="G56" s="10">
        <v>75100</v>
      </c>
      <c r="H56" s="10">
        <v>131634.59</v>
      </c>
      <c r="I56" s="21">
        <f t="shared" si="14"/>
        <v>37600</v>
      </c>
      <c r="J56" s="21">
        <f t="shared" si="15"/>
        <v>110553.45</v>
      </c>
      <c r="K56" s="21">
        <f t="shared" si="4"/>
        <v>72953.45</v>
      </c>
      <c r="L56" s="22">
        <f t="shared" si="5"/>
        <v>294.0251329787234</v>
      </c>
      <c r="M56" s="10">
        <v>112700</v>
      </c>
      <c r="N56" s="10">
        <v>131634.59</v>
      </c>
      <c r="O56" s="10">
        <f t="shared" si="6"/>
        <v>37600</v>
      </c>
      <c r="P56" s="10">
        <f t="shared" si="7"/>
        <v>0</v>
      </c>
      <c r="Q56" s="21">
        <f t="shared" si="8"/>
        <v>-37600</v>
      </c>
      <c r="R56" s="22">
        <f t="shared" si="9"/>
        <v>0</v>
      </c>
      <c r="S56" s="10">
        <f t="shared" si="10"/>
        <v>18934.589999999997</v>
      </c>
      <c r="T56" s="46">
        <f t="shared" si="11"/>
        <v>116.80087843833185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0.75" customHeight="1" hidden="1">
      <c r="A57" s="11" t="s">
        <v>36</v>
      </c>
      <c r="B57" s="10">
        <v>0</v>
      </c>
      <c r="C57" s="10">
        <v>0</v>
      </c>
      <c r="D57" s="10">
        <v>0</v>
      </c>
      <c r="E57" s="10">
        <f t="shared" si="13"/>
        <v>0</v>
      </c>
      <c r="F57" s="46">
        <f t="shared" si="12"/>
        <v>0</v>
      </c>
      <c r="G57" s="10">
        <v>0</v>
      </c>
      <c r="H57" s="10">
        <v>0</v>
      </c>
      <c r="I57" s="21">
        <f t="shared" si="14"/>
        <v>0</v>
      </c>
      <c r="J57" s="21">
        <f t="shared" si="15"/>
        <v>0</v>
      </c>
      <c r="K57" s="21">
        <f t="shared" si="4"/>
        <v>0</v>
      </c>
      <c r="L57" s="22" t="e">
        <f t="shared" si="5"/>
        <v>#DIV/0!</v>
      </c>
      <c r="M57" s="10">
        <v>0</v>
      </c>
      <c r="N57" s="10">
        <v>0</v>
      </c>
      <c r="O57" s="10">
        <f t="shared" si="6"/>
        <v>0</v>
      </c>
      <c r="P57" s="10">
        <f t="shared" si="7"/>
        <v>0</v>
      </c>
      <c r="Q57" s="21">
        <f t="shared" si="8"/>
        <v>0</v>
      </c>
      <c r="R57" s="22" t="e">
        <f t="shared" si="9"/>
        <v>#DIV/0!</v>
      </c>
      <c r="S57" s="10">
        <f t="shared" si="10"/>
        <v>0</v>
      </c>
      <c r="T57" s="46" t="e">
        <f t="shared" si="11"/>
        <v>#DIV/0!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93.75" customHeight="1">
      <c r="A58" s="11" t="s">
        <v>32</v>
      </c>
      <c r="B58" s="10">
        <v>0</v>
      </c>
      <c r="C58" s="10">
        <v>0</v>
      </c>
      <c r="D58" s="10">
        <v>0</v>
      </c>
      <c r="E58" s="10">
        <f t="shared" si="13"/>
        <v>0</v>
      </c>
      <c r="F58" s="46">
        <f t="shared" si="12"/>
        <v>0</v>
      </c>
      <c r="G58" s="10">
        <v>0</v>
      </c>
      <c r="H58" s="10">
        <v>0</v>
      </c>
      <c r="I58" s="21">
        <f t="shared" si="14"/>
        <v>0</v>
      </c>
      <c r="J58" s="21">
        <f t="shared" si="15"/>
        <v>0</v>
      </c>
      <c r="K58" s="21">
        <f t="shared" si="4"/>
        <v>0</v>
      </c>
      <c r="L58" s="22">
        <v>0</v>
      </c>
      <c r="M58" s="10">
        <v>0</v>
      </c>
      <c r="N58" s="10">
        <v>0</v>
      </c>
      <c r="O58" s="10">
        <f t="shared" si="6"/>
        <v>0</v>
      </c>
      <c r="P58" s="10">
        <f t="shared" si="7"/>
        <v>0</v>
      </c>
      <c r="Q58" s="21">
        <f t="shared" si="8"/>
        <v>0</v>
      </c>
      <c r="R58" s="22">
        <v>0</v>
      </c>
      <c r="S58" s="10">
        <f t="shared" si="10"/>
        <v>0</v>
      </c>
      <c r="T58" s="46">
        <v>0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26.25" customHeight="1">
      <c r="A59" s="25" t="s">
        <v>16</v>
      </c>
      <c r="B59" s="12">
        <f>B60+B61</f>
        <v>2100000</v>
      </c>
      <c r="C59" s="12">
        <f>C60+C61</f>
        <v>125050</v>
      </c>
      <c r="D59" s="12">
        <f>D60+D61</f>
        <v>288539.82</v>
      </c>
      <c r="E59" s="12">
        <f t="shared" si="13"/>
        <v>163489.82</v>
      </c>
      <c r="F59" s="47">
        <f t="shared" si="12"/>
        <v>230.73956017592963</v>
      </c>
      <c r="G59" s="12">
        <f>G60+G61</f>
        <v>350000</v>
      </c>
      <c r="H59" s="12">
        <f>H60+H61</f>
        <v>540667.22</v>
      </c>
      <c r="I59" s="23">
        <f t="shared" si="14"/>
        <v>224950</v>
      </c>
      <c r="J59" s="23">
        <f t="shared" si="15"/>
        <v>252127.39999999997</v>
      </c>
      <c r="K59" s="23">
        <f t="shared" si="4"/>
        <v>27177.399999999965</v>
      </c>
      <c r="L59" s="24">
        <f t="shared" si="5"/>
        <v>112.08152922871747</v>
      </c>
      <c r="M59" s="12">
        <f>M60+M61</f>
        <v>525000</v>
      </c>
      <c r="N59" s="12">
        <f>N60+N61</f>
        <v>540667.22</v>
      </c>
      <c r="O59" s="12">
        <f t="shared" si="6"/>
        <v>175000</v>
      </c>
      <c r="P59" s="12">
        <f t="shared" si="7"/>
        <v>0</v>
      </c>
      <c r="Q59" s="23">
        <f t="shared" si="8"/>
        <v>-175000</v>
      </c>
      <c r="R59" s="24">
        <f t="shared" si="9"/>
        <v>0</v>
      </c>
      <c r="S59" s="12">
        <f t="shared" si="10"/>
        <v>15667.219999999972</v>
      </c>
      <c r="T59" s="47">
        <f t="shared" si="11"/>
        <v>102.98423238095238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26.25" customHeight="1">
      <c r="A60" s="16" t="s">
        <v>38</v>
      </c>
      <c r="B60" s="10">
        <v>600000</v>
      </c>
      <c r="C60" s="10">
        <v>50</v>
      </c>
      <c r="D60" s="10">
        <v>28064.12</v>
      </c>
      <c r="E60" s="10">
        <f t="shared" si="13"/>
        <v>28014.12</v>
      </c>
      <c r="F60" s="46">
        <f t="shared" si="12"/>
        <v>56128.23999999999</v>
      </c>
      <c r="G60" s="10">
        <v>100000</v>
      </c>
      <c r="H60" s="10">
        <v>28064.12</v>
      </c>
      <c r="I60" s="21">
        <f t="shared" si="14"/>
        <v>99950</v>
      </c>
      <c r="J60" s="21">
        <f t="shared" si="15"/>
        <v>0</v>
      </c>
      <c r="K60" s="21">
        <f t="shared" si="4"/>
        <v>-99950</v>
      </c>
      <c r="L60" s="22">
        <f t="shared" si="5"/>
        <v>0</v>
      </c>
      <c r="M60" s="10">
        <v>150000</v>
      </c>
      <c r="N60" s="10">
        <v>28064.12</v>
      </c>
      <c r="O60" s="10">
        <f t="shared" si="6"/>
        <v>50000</v>
      </c>
      <c r="P60" s="10">
        <f t="shared" si="7"/>
        <v>0</v>
      </c>
      <c r="Q60" s="21">
        <f t="shared" si="8"/>
        <v>-50000</v>
      </c>
      <c r="R60" s="22">
        <f t="shared" si="9"/>
        <v>0</v>
      </c>
      <c r="S60" s="10">
        <f t="shared" si="10"/>
        <v>-121935.88</v>
      </c>
      <c r="T60" s="46">
        <f t="shared" si="11"/>
        <v>18.709413333333334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26.25" customHeight="1">
      <c r="A61" s="16" t="s">
        <v>37</v>
      </c>
      <c r="B61" s="10">
        <v>1500000</v>
      </c>
      <c r="C61" s="10">
        <v>125000</v>
      </c>
      <c r="D61" s="10">
        <v>260475.7</v>
      </c>
      <c r="E61" s="10">
        <f t="shared" si="13"/>
        <v>135475.7</v>
      </c>
      <c r="F61" s="46">
        <f t="shared" si="12"/>
        <v>208.38056000000003</v>
      </c>
      <c r="G61" s="10">
        <v>250000</v>
      </c>
      <c r="H61" s="10">
        <v>512603.1</v>
      </c>
      <c r="I61" s="21">
        <f t="shared" si="14"/>
        <v>125000</v>
      </c>
      <c r="J61" s="21">
        <f t="shared" si="15"/>
        <v>252127.39999999997</v>
      </c>
      <c r="K61" s="21">
        <f t="shared" si="4"/>
        <v>127127.39999999997</v>
      </c>
      <c r="L61" s="22">
        <f t="shared" si="5"/>
        <v>201.70191999999997</v>
      </c>
      <c r="M61" s="10">
        <v>375000</v>
      </c>
      <c r="N61" s="10">
        <v>512603.1</v>
      </c>
      <c r="O61" s="10">
        <f t="shared" si="6"/>
        <v>125000</v>
      </c>
      <c r="P61" s="10">
        <f t="shared" si="7"/>
        <v>0</v>
      </c>
      <c r="Q61" s="21">
        <f t="shared" si="8"/>
        <v>-125000</v>
      </c>
      <c r="R61" s="22">
        <f t="shared" si="9"/>
        <v>0</v>
      </c>
      <c r="S61" s="10">
        <f t="shared" si="10"/>
        <v>137603.09999999998</v>
      </c>
      <c r="T61" s="46">
        <f t="shared" si="11"/>
        <v>136.69416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55.5" customHeight="1">
      <c r="A62" s="39" t="s">
        <v>39</v>
      </c>
      <c r="B62" s="10">
        <v>0</v>
      </c>
      <c r="C62" s="10">
        <v>0</v>
      </c>
      <c r="D62" s="10">
        <v>0</v>
      </c>
      <c r="E62" s="10">
        <f t="shared" si="13"/>
        <v>0</v>
      </c>
      <c r="F62" s="46">
        <f t="shared" si="12"/>
        <v>0</v>
      </c>
      <c r="G62" s="10">
        <v>0</v>
      </c>
      <c r="H62" s="10">
        <v>0</v>
      </c>
      <c r="I62" s="21">
        <f t="shared" si="14"/>
        <v>0</v>
      </c>
      <c r="J62" s="21">
        <f t="shared" si="15"/>
        <v>0</v>
      </c>
      <c r="K62" s="21">
        <f t="shared" si="4"/>
        <v>0</v>
      </c>
      <c r="L62" s="22">
        <v>0</v>
      </c>
      <c r="M62" s="10">
        <v>0</v>
      </c>
      <c r="N62" s="10">
        <v>0</v>
      </c>
      <c r="O62" s="10">
        <f t="shared" si="6"/>
        <v>0</v>
      </c>
      <c r="P62" s="10">
        <f t="shared" si="7"/>
        <v>0</v>
      </c>
      <c r="Q62" s="21">
        <f t="shared" si="8"/>
        <v>0</v>
      </c>
      <c r="R62" s="22">
        <v>0</v>
      </c>
      <c r="S62" s="10">
        <f t="shared" si="10"/>
        <v>0</v>
      </c>
      <c r="T62" s="46">
        <v>0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26.25" customHeight="1">
      <c r="A63" s="16" t="s">
        <v>42</v>
      </c>
      <c r="B63" s="10">
        <v>0</v>
      </c>
      <c r="C63" s="10">
        <v>0</v>
      </c>
      <c r="D63" s="10">
        <v>0</v>
      </c>
      <c r="E63" s="10">
        <f t="shared" si="13"/>
        <v>0</v>
      </c>
      <c r="F63" s="46">
        <f t="shared" si="12"/>
        <v>0</v>
      </c>
      <c r="G63" s="10">
        <v>0</v>
      </c>
      <c r="H63" s="10">
        <v>0</v>
      </c>
      <c r="I63" s="21">
        <f t="shared" si="14"/>
        <v>0</v>
      </c>
      <c r="J63" s="21">
        <f t="shared" si="15"/>
        <v>0</v>
      </c>
      <c r="K63" s="21">
        <f t="shared" si="4"/>
        <v>0</v>
      </c>
      <c r="L63" s="22">
        <v>0</v>
      </c>
      <c r="M63" s="10">
        <v>0</v>
      </c>
      <c r="N63" s="10">
        <v>0</v>
      </c>
      <c r="O63" s="10">
        <f t="shared" si="6"/>
        <v>0</v>
      </c>
      <c r="P63" s="10">
        <f t="shared" si="7"/>
        <v>0</v>
      </c>
      <c r="Q63" s="21">
        <f t="shared" si="8"/>
        <v>0</v>
      </c>
      <c r="R63" s="22">
        <v>0</v>
      </c>
      <c r="S63" s="10">
        <f t="shared" si="10"/>
        <v>0</v>
      </c>
      <c r="T63" s="46">
        <v>0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6.25" customHeight="1">
      <c r="A64" s="29" t="s">
        <v>3</v>
      </c>
      <c r="B64" s="12">
        <f>B55+B56+B57+B58+B59+B62+B63</f>
        <v>13244970</v>
      </c>
      <c r="C64" s="12">
        <f>C55+C56+C57+C58+C59+C62+C63</f>
        <v>1053722.5</v>
      </c>
      <c r="D64" s="12">
        <f>D55+D56+D57+D58+D59+D62+D63</f>
        <v>827742.1499999999</v>
      </c>
      <c r="E64" s="12">
        <f t="shared" si="13"/>
        <v>-225980.3500000001</v>
      </c>
      <c r="F64" s="47">
        <f t="shared" si="12"/>
        <v>78.554092752124</v>
      </c>
      <c r="G64" s="12">
        <f>G55+G56+G57+G58+G59+G62+G63</f>
        <v>2207445</v>
      </c>
      <c r="H64" s="12">
        <f>H55+H56+H57+H58+H59+H62+H63</f>
        <v>2633259.46</v>
      </c>
      <c r="I64" s="23">
        <f t="shared" si="14"/>
        <v>1153722.5</v>
      </c>
      <c r="J64" s="23">
        <f t="shared" si="15"/>
        <v>1805517.31</v>
      </c>
      <c r="K64" s="23">
        <f t="shared" si="4"/>
        <v>651794.81</v>
      </c>
      <c r="L64" s="24">
        <f t="shared" si="5"/>
        <v>156.49493790751242</v>
      </c>
      <c r="M64" s="12">
        <f>M55+M56+M57+M58+M59+M62+M63</f>
        <v>3311217.5</v>
      </c>
      <c r="N64" s="12">
        <f>N55+N56+N57+N58+N59+N62+N63</f>
        <v>2732533.38</v>
      </c>
      <c r="O64" s="12">
        <f t="shared" si="6"/>
        <v>1103772.5</v>
      </c>
      <c r="P64" s="12">
        <f t="shared" si="7"/>
        <v>99273.91999999993</v>
      </c>
      <c r="Q64" s="23">
        <f t="shared" si="8"/>
        <v>-1004498.5800000001</v>
      </c>
      <c r="R64" s="24">
        <f t="shared" si="9"/>
        <v>8.994056293303187</v>
      </c>
      <c r="S64" s="12">
        <f t="shared" si="10"/>
        <v>-578684.1200000001</v>
      </c>
      <c r="T64" s="47">
        <f t="shared" si="11"/>
        <v>82.5235243532024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26.25" customHeight="1">
      <c r="A65" s="29" t="s">
        <v>1</v>
      </c>
      <c r="B65" s="12">
        <f>B53+B64</f>
        <v>588238910</v>
      </c>
      <c r="C65" s="12">
        <f>C53+C64</f>
        <v>48099222.5</v>
      </c>
      <c r="D65" s="12">
        <f>D53+D64</f>
        <v>47962095.25</v>
      </c>
      <c r="E65" s="12">
        <f t="shared" si="13"/>
        <v>-137127.25</v>
      </c>
      <c r="F65" s="47">
        <f t="shared" si="12"/>
        <v>99.7149075538591</v>
      </c>
      <c r="G65" s="12">
        <f>G53+G64</f>
        <v>96318545</v>
      </c>
      <c r="H65" s="12">
        <f>H53+H64</f>
        <v>97622166.46</v>
      </c>
      <c r="I65" s="23">
        <f t="shared" si="14"/>
        <v>48219322.5</v>
      </c>
      <c r="J65" s="23">
        <f t="shared" si="15"/>
        <v>49660071.20999999</v>
      </c>
      <c r="K65" s="23">
        <f t="shared" si="4"/>
        <v>1440748.7099999934</v>
      </c>
      <c r="L65" s="24">
        <f t="shared" si="5"/>
        <v>102.98790740993923</v>
      </c>
      <c r="M65" s="12">
        <f>M53+M64</f>
        <v>144499917.5</v>
      </c>
      <c r="N65" s="12">
        <f>N53+N64</f>
        <v>144760452.17</v>
      </c>
      <c r="O65" s="12">
        <f t="shared" si="6"/>
        <v>48181372.5</v>
      </c>
      <c r="P65" s="12">
        <f t="shared" si="7"/>
        <v>47138285.70999999</v>
      </c>
      <c r="Q65" s="23">
        <f t="shared" si="8"/>
        <v>-1043086.7900000066</v>
      </c>
      <c r="R65" s="24">
        <f t="shared" si="9"/>
        <v>97.83508286319571</v>
      </c>
      <c r="S65" s="12">
        <f t="shared" si="10"/>
        <v>260534.6699999869</v>
      </c>
      <c r="T65" s="47">
        <f t="shared" si="11"/>
        <v>100.18030091262854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42" customHeight="1">
      <c r="A66" s="13"/>
      <c r="B66" s="13"/>
      <c r="C66" s="13"/>
      <c r="D66" s="13"/>
      <c r="E66" s="13"/>
      <c r="F66" s="13"/>
      <c r="G66" s="13"/>
      <c r="H66" s="1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24" customHeight="1">
      <c r="A67" s="14" t="s">
        <v>66</v>
      </c>
      <c r="B67" s="14"/>
      <c r="C67" s="14"/>
      <c r="D67" s="14"/>
      <c r="E67" s="17" t="s">
        <v>63</v>
      </c>
      <c r="F67" s="17"/>
      <c r="G67" s="17"/>
      <c r="H67" s="17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ht="16.5" customHeight="1"/>
    <row r="69" ht="22.5" customHeight="1"/>
    <row r="70" ht="16.5" customHeight="1"/>
    <row r="71" ht="27" customHeight="1" hidden="1"/>
    <row r="78" spans="12:13" ht="12.75">
      <c r="L78" s="15"/>
      <c r="M78" s="15"/>
    </row>
  </sheetData>
  <sheetProtection/>
  <mergeCells count="31">
    <mergeCell ref="H8:H9"/>
    <mergeCell ref="F8:F9"/>
    <mergeCell ref="A35:A38"/>
    <mergeCell ref="E35:F37"/>
    <mergeCell ref="K35:L37"/>
    <mergeCell ref="Q35:R37"/>
    <mergeCell ref="S4:T6"/>
    <mergeCell ref="R8:R9"/>
    <mergeCell ref="Q8:Q9"/>
    <mergeCell ref="P8:P9"/>
    <mergeCell ref="S35:T37"/>
    <mergeCell ref="A1:G1"/>
    <mergeCell ref="A2:G2"/>
    <mergeCell ref="K8:K9"/>
    <mergeCell ref="Q4:R6"/>
    <mergeCell ref="S8:S9"/>
    <mergeCell ref="T8:T9"/>
    <mergeCell ref="O8:O9"/>
    <mergeCell ref="J8:J9"/>
    <mergeCell ref="I8:I9"/>
    <mergeCell ref="B8:B9"/>
    <mergeCell ref="L8:L9"/>
    <mergeCell ref="K4:L6"/>
    <mergeCell ref="M8:M9"/>
    <mergeCell ref="N8:N9"/>
    <mergeCell ref="E67:H67"/>
    <mergeCell ref="A4:A7"/>
    <mergeCell ref="E4:F6"/>
    <mergeCell ref="C8:C9"/>
    <mergeCell ref="D8:D9"/>
    <mergeCell ref="E8:E9"/>
  </mergeCells>
  <printOptions/>
  <pageMargins left="0.33" right="0.15748031496062992" top="0.07874015748031496" bottom="0.03937007874015748" header="0.18" footer="0.16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2022-04-08T11:43:23Z</cp:lastPrinted>
  <dcterms:created xsi:type="dcterms:W3CDTF">2001-12-13T10:05:27Z</dcterms:created>
  <dcterms:modified xsi:type="dcterms:W3CDTF">2022-04-08T13:18:59Z</dcterms:modified>
  <cp:category/>
  <cp:version/>
  <cp:contentType/>
  <cp:contentStatus/>
</cp:coreProperties>
</file>