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definedNames>
    <definedName name="_xlnm.Print_Area" localSheetId="0">Лист1!$A$1:$K$130</definedName>
  </definedNames>
  <calcPr calcId="125725"/>
</workbook>
</file>

<file path=xl/calcChain.xml><?xml version="1.0" encoding="utf-8"?>
<calcChain xmlns="http://schemas.openxmlformats.org/spreadsheetml/2006/main">
  <c r="J31" i="1"/>
  <c r="J30"/>
  <c r="J42"/>
  <c r="J45"/>
  <c r="J124"/>
  <c r="J114"/>
  <c r="J115"/>
  <c r="J63"/>
  <c r="J56"/>
  <c r="J104"/>
  <c r="J70"/>
  <c r="J112"/>
  <c r="J110"/>
  <c r="J118"/>
  <c r="J72"/>
  <c r="J87"/>
  <c r="J92" l="1"/>
  <c r="J34"/>
  <c r="J97"/>
  <c r="J103"/>
  <c r="J49" l="1"/>
  <c r="J39"/>
  <c r="J54"/>
  <c r="J15"/>
  <c r="J14" s="1"/>
  <c r="J109" l="1"/>
  <c r="J95"/>
  <c r="J111"/>
  <c r="J74"/>
  <c r="J68" l="1"/>
  <c r="J66"/>
  <c r="J83"/>
  <c r="J33"/>
  <c r="J20"/>
  <c r="J12"/>
  <c r="J11" s="1"/>
  <c r="J47" l="1"/>
  <c r="J48"/>
  <c r="J23"/>
  <c r="J22" s="1"/>
  <c r="J78" l="1"/>
  <c r="J99" l="1"/>
  <c r="J122" l="1"/>
  <c r="J117"/>
  <c r="J101"/>
  <c r="J94"/>
  <c r="J93" s="1"/>
  <c r="J91"/>
  <c r="J53"/>
  <c r="J46" l="1"/>
  <c r="J44"/>
  <c r="J40"/>
  <c r="J38"/>
  <c r="J35"/>
  <c r="J19" l="1"/>
  <c r="J77"/>
  <c r="J18" l="1"/>
  <c r="J17" s="1"/>
  <c r="J27" s="1"/>
  <c r="J24"/>
  <c r="J76" l="1"/>
  <c r="J81"/>
  <c r="J89" l="1"/>
  <c r="J86" s="1"/>
  <c r="J120"/>
  <c r="J119" s="1"/>
  <c r="J108" l="1"/>
  <c r="J29"/>
  <c r="J28" s="1"/>
  <c r="J55" l="1"/>
  <c r="J105" l="1"/>
  <c r="J96" s="1"/>
  <c r="J80" l="1"/>
  <c r="J127" s="1"/>
  <c r="J128" l="1"/>
</calcChain>
</file>

<file path=xl/sharedStrings.xml><?xml version="1.0" encoding="utf-8"?>
<sst xmlns="http://schemas.openxmlformats.org/spreadsheetml/2006/main" count="359" uniqueCount="225">
  <si>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</si>
  <si>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</si>
  <si>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</si>
  <si>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</si>
  <si>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</si>
  <si>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</si>
  <si>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</si>
  <si>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</si>
  <si>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</si>
  <si>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</si>
  <si>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</si>
  <si>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</si>
  <si>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</si>
  <si>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</si>
  <si>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</si>
  <si>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</si>
  <si>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</si>
  <si>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</si>
  <si>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</si>
  <si>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</si>
  <si>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</si>
  <si>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</si>
  <si>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</si>
  <si>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</si>
  <si>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</si>
  <si>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</si>
  <si>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</si>
  <si>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</si>
  <si>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</si>
  <si>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</si>
  <si>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</si>
  <si>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</si>
  <si>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</si>
  <si>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</si>
  <si>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</si>
  <si>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</si>
  <si>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</si>
  <si>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</si>
  <si>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</si>
  <si>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</si>
  <si>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Виготовлення проектно-кошторисної документації по об'єкту "Капітальний ремонт вентиляції в укритті ННВК № 16"</t>
  </si>
  <si>
    <t>Виготовлення проектно-кошторисної документації по об'єкту "Капітальний ремонт вентиляційної системи в укритті ЗОШ № 17"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</si>
  <si>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</si>
  <si>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</si>
  <si>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</si>
  <si>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</si>
  <si>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Виготовлення проектно-кошторисної документації по об'єкту "Капітальний ремонт вентиляції в укритті БДЮ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</si>
  <si>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</si>
  <si>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</si>
  <si>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</si>
  <si>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</si>
  <si>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</si>
  <si>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</si>
  <si>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</si>
  <si>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</si>
  <si>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</si>
  <si>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</si>
  <si>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</si>
  <si>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</si>
  <si>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</si>
  <si>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</si>
  <si>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</si>
  <si>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</si>
  <si>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1300</t>
  </si>
  <si>
    <t>0990</t>
  </si>
  <si>
    <t>Будівництво освітніх установ та закладів</t>
  </si>
  <si>
    <t>Будівництво спортивного залу ЗОШ № 10 в т.ч. ПКД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</si>
  <si>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</si>
  <si>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</si>
  <si>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</si>
  <si>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</si>
  <si>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</si>
  <si>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</si>
  <si>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</si>
  <si>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</si>
  <si>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</si>
  <si>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</si>
  <si>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</si>
  <si>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</si>
  <si>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</si>
  <si>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</si>
  <si>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</si>
  <si>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</si>
  <si>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</si>
  <si>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</si>
  <si>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</si>
  <si>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</si>
  <si>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</si>
  <si>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</si>
  <si>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</si>
  <si>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</si>
  <si>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</si>
  <si>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</si>
  <si>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</si>
  <si>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</si>
  <si>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</si>
  <si>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</si>
  <si>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</si>
  <si>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</si>
  <si>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</si>
  <si>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</si>
  <si>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</si>
  <si>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</si>
  <si>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</si>
  <si>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</si>
  <si>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</si>
  <si>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</si>
  <si>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</si>
  <si>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</si>
  <si>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</si>
  <si>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</si>
  <si>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</si>
  <si>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</si>
  <si>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</si>
  <si>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1115011</t>
  </si>
  <si>
    <t>0810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</si>
  <si>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</si>
  <si>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 на 2025 рік( придбання інвентарю-страхувального подіума для тренера з спортивної гімнастики)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</si>
  <si>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</si>
  <si>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</si>
  <si>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</si>
  <si>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</si>
  <si>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</si>
  <si>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</si>
  <si>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</si>
  <si>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</si>
  <si>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</si>
  <si>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</si>
  <si>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</si>
  <si>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</si>
  <si>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</si>
  <si>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</si>
  <si>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</si>
  <si>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</si>
  <si>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</si>
  <si>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</si>
  <si>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</si>
  <si>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</si>
  <si>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</si>
  <si>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</si>
  <si>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Капітальний ремонт шляхом  проведення термомодернізації ДНЗ № 17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</si>
  <si>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</si>
  <si>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</si>
  <si>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</si>
  <si>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</si>
  <si>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</si>
  <si>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</si>
  <si>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</si>
  <si>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</si>
  <si>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</si>
  <si>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0210180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</si>
  <si>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</t>
  </si>
  <si>
    <t xml:space="preserve">Обладнання і предмети довгострокового користування </t>
  </si>
  <si>
    <t>Програма розвитку цивільного захисту Ніжинської міської територіальної громади на 2025 рік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</si>
  <si>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</si>
  <si>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 xml:space="preserve">до рiшення  Ніжинської міської ради </t>
  </si>
  <si>
    <t xml:space="preserve">"Про бюджет Ніжинської міської територіальної громади на 2025 рік        </t>
  </si>
  <si>
    <t>Очікуваний рівень готовності проекту на кінець 2025року</t>
  </si>
  <si>
    <t>1213250</t>
  </si>
  <si>
    <t>Будівництво установ та закладів соціальної сфери</t>
  </si>
  <si>
    <t>Реконструкція та реставрація інших об’єктів</t>
  </si>
  <si>
    <t>3211</t>
  </si>
  <si>
    <t>3212</t>
  </si>
  <si>
    <t>Інша субвенція з місцевого бюджету  на виконання доручень виборців депутатами обласної ради (придбання реєстратора добового моніторування артеріального  тиску)</t>
  </si>
  <si>
    <t>Програма сприяння розвитку волонтерства Ніжинської територіальної громади на 2023-2027 роки</t>
  </si>
  <si>
    <t>Інша субвенція з місцевого бюджету  на виконання доручень виборців депутатами обласної ради (придбання крісла масажного)</t>
  </si>
  <si>
    <t>0611183</t>
  </si>
  <si>
    <t>0611184</t>
  </si>
  <si>
    <t>1090</t>
  </si>
  <si>
    <t>1183</t>
  </si>
  <si>
    <t>1184</t>
  </si>
  <si>
    <t>Співфінансування заходів, що реалізуються за рахунок субвенції з ДБ МБ на реалізацію публічного проекту на забезпечення якісної, сучасної та доступної загальної середньої освіти "Нова українська школа"</t>
  </si>
  <si>
    <t>Виконання заходів, спрямованих на реалізацію публічного інвестиційного проекту на забезпечення якісної, сучасної та доступеної загальної середньої освіти "Нова українська школа" за рахунок субвенції з ДБ МБ</t>
  </si>
  <si>
    <t>Субвенція з ДБ МБ на реалізацію публічного інвестиційного проекту на забезпечення якісної, сучасної та доступеної загальної середньої освіти "Нова українська школа"  у 2025 році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</si>
  <si>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</si>
  <si>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</si>
  <si>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0611291</t>
  </si>
  <si>
    <t>0611292</t>
  </si>
  <si>
    <t>1291</t>
  </si>
  <si>
    <t>1292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</si>
  <si>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(капітальний ремонт частини будівлі головного корпусу №1 та №2 КНП ЦМЛ під відділення реабілітації) (вільний залишок)</t>
  </si>
  <si>
    <t>Виготовлення ПКД по об’єкту "Реконструкція нежитлової будівлі (дитячий садок) під соціальний гуртожиток за адресою вул. Овдіївська, 198 е, м. Ніжин, Чернігівської області (вільний залишок)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</si>
  <si>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в т.ч. капітальний ремонт частини будівлі головного корпусу №1 та №2 КНП ЦМЛ під відділення реабілітації - 6184402,00 - вільний залишок</t>
  </si>
  <si>
    <t>0216086</t>
  </si>
  <si>
    <t>6086</t>
  </si>
  <si>
    <t>Внески до статутного капіталу суб’єктів господарювання</t>
  </si>
  <si>
    <t>1216030</t>
  </si>
  <si>
    <t>6030</t>
  </si>
  <si>
    <t>0620</t>
  </si>
  <si>
    <t>Організація благоустрою населених пунктів</t>
  </si>
  <si>
    <t>Субвенція з місцевого бюджету за рахунок залишку освітньої субвенції, що утворилася на початок бюджетного періоду (засоби навчання та обладнання для забезпечення викладання предмета "Захист України") вільний залишок</t>
  </si>
  <si>
    <t>Співфінансування субвенції з ДБ МБ  на реалізацію публічного інвестиційного проекту на забезпечення якісної , сучасної та доступної загальної середньої освіти "Нова українська школа" у 2025 році (20%) вільний залишок</t>
  </si>
  <si>
    <t>Співфінансування субвенції з місцевого бюджету за рахунок залишку освітньої субвенції, що утворилася на початок бюджетного періоду (вільний залишок)</t>
  </si>
  <si>
    <t>Програма розвитку цивільного захисту Ніжинської міської територіальної громади на 2025 рік (вільний залишок)</t>
  </si>
  <si>
    <t>Комплексна програма заходів та робіт з територіальної оборони  Ніжинської міської територіальної громади на 2025 рік в т.ч. вільний залишок - 5600000,00</t>
  </si>
  <si>
    <t>Програма підвищення стійкості територіальних громад до кризових ситуацій, викликаних припиненням надання чи погіршенням якості важливихдля їх життєдіяльностіпослуг або припиненням здійсненняжиттєво важливих функцій Ніжинської міської ТГ на 2024-2025 роки (вільний залишок)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</si>
  <si>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 рік</t>
  </si>
  <si>
    <t>Надання спеціалізованої освіти мистецькими школами</t>
  </si>
  <si>
    <t>Субвенція з ОБ на виконання доручень виборців депутатами обласної ради (сценічний одяг)</t>
  </si>
  <si>
    <t>1011080</t>
  </si>
  <si>
    <t>0611262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</si>
  <si>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</si>
  <si>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</si>
  <si>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Субвенція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</t>
  </si>
  <si>
    <t>3719800</t>
  </si>
  <si>
    <t>Субвенція з місцевого бюджету державному бюджету на виконання програм соціально - економічного розвитку регіонів</t>
  </si>
  <si>
    <t>3220</t>
  </si>
  <si>
    <t>Капітальні трансферти органам державного управління інших рівнів</t>
  </si>
  <si>
    <t>МЦП "Розвитку та фінансової підтримки комунальних підприємств Ніжинської міської ТГ на 2025 рік"( КП "НУВКГ - 300,0 тис.грн., КП "ВУКГ - 420,0 тис.грн.)</t>
  </si>
  <si>
    <t>0611261</t>
  </si>
  <si>
    <t>1261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</si>
  <si>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</si>
  <si>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Співфінансування субвенцїї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</t>
  </si>
  <si>
    <t>Придбання саджанців багаторічних рослин та автобусної зупинки "Кунашівська"</t>
  </si>
  <si>
    <t>Розроблення  ПКД "Капітальний ремонт "Встановлення автоматичної системи пожежної сигналізації, оповіщення по пожежу, управління евакуацією людей, устаткування передавання тривожних сповіщень в приміщеннях Ніжинської гімназії №3 та проведення експертизи ПКД</t>
  </si>
  <si>
    <t>Придбання проектора для БДЮ</t>
  </si>
  <si>
    <t>Інша діяльність щодо забезпечення житлом громадян</t>
  </si>
  <si>
    <t>3117520</t>
  </si>
  <si>
    <t>Програма профілактики правопорушень "Правопорядок" на 2025 рік (придбання службового автомобіля для поліцейського офіцера громади - 1050,0 тис.грн.)</t>
  </si>
  <si>
    <t>Програма фінансової підтримки територіального  сервісного центру № 7443 РСЦ ГСЦ МВС в Київській  та Чернігівській областях  на 2025 рік( проведення капітального ресонту приміщення та відновлення сервісного центру ГЦС МВС - 500,0 тис.грн.)</t>
  </si>
  <si>
    <t>0217330</t>
  </si>
  <si>
    <t>Будівництво 1 інших об'єктів комунальної власності</t>
  </si>
  <si>
    <t>Реконструкція комутаційної кімнати виконавчого комітету та технічне переоснащення локальної мережі передачі даних</t>
  </si>
  <si>
    <t>Обладнання  та предмети довгострокового користування в т.ч. придбання службового автомобіля для виконання повноважень службами, відділами - 600,0 тис.грн.</t>
  </si>
  <si>
    <t>( код бюджету 2553800000) від 24.04.2025  року  № 8-46/2025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</si>
</sst>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9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71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4" fontId="8" fillId="0" borderId="0" xfId="0" applyNumberFormat="1" applyFont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9" fontId="8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0" fontId="23" fillId="0" borderId="1" xfId="0" applyNumberFormat="1" applyFont="1" applyFill="1" applyBorder="1" applyAlignment="1">
      <alignment wrapText="1"/>
    </xf>
    <xf numFmtId="0" fontId="21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/>
    <xf numFmtId="0" fontId="22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wrapText="1"/>
    </xf>
    <xf numFmtId="0" fontId="23" fillId="0" borderId="2" xfId="0" applyFont="1" applyBorder="1" applyAlignment="1">
      <alignment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wrapText="1"/>
    </xf>
    <xf numFmtId="0" fontId="21" fillId="0" borderId="1" xfId="0" applyNumberFormat="1" applyFont="1" applyBorder="1" applyAlignment="1">
      <alignment horizontal="left" wrapText="1"/>
    </xf>
    <xf numFmtId="0" fontId="10" fillId="2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49" fontId="8" fillId="0" borderId="1" xfId="0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4" borderId="1" xfId="0" applyFont="1" applyFill="1" applyBorder="1" applyAlignment="1">
      <alignment vertical="top" wrapText="1"/>
    </xf>
    <xf numFmtId="0" fontId="4" fillId="4" borderId="1" xfId="0" applyFont="1" applyFill="1" applyBorder="1"/>
    <xf numFmtId="4" fontId="4" fillId="4" borderId="1" xfId="0" applyNumberFormat="1" applyFont="1" applyFill="1" applyBorder="1"/>
    <xf numFmtId="0" fontId="0" fillId="4" borderId="1" xfId="0" applyFill="1" applyBorder="1"/>
    <xf numFmtId="0" fontId="10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0" fontId="26" fillId="4" borderId="1" xfId="0" applyFont="1" applyFill="1" applyBorder="1" applyAlignment="1">
      <alignment horizontal="left" vertical="center" wrapText="1"/>
    </xf>
    <xf numFmtId="0" fontId="27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8" fillId="4" borderId="1" xfId="0" applyFont="1" applyFill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27" fillId="4" borderId="1" xfId="0" applyFont="1" applyFill="1" applyBorder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1" fillId="4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29" fillId="0" borderId="1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0"/>
  <sheetViews>
    <sheetView tabSelected="1" showWhiteSpace="0" view="pageBreakPreview" zoomScaleNormal="100" zoomScaleSheetLayoutView="100" workbookViewId="0">
      <selection activeCell="E10" sqref="E10"/>
    </sheetView>
  </sheetViews>
  <sheetFormatPr defaultRowHeight="12.75"/>
  <cols>
    <col min="1" max="1" width="9.7109375" customWidth="1"/>
    <col min="3" max="3" width="9.28515625" customWidth="1"/>
    <col min="4" max="4" width="38.140625" customWidth="1"/>
    <col min="5" max="5" width="50.85546875" customWidth="1"/>
    <col min="6" max="6" width="9" customWidth="1"/>
    <col min="7" max="7" width="7.7109375" customWidth="1"/>
    <col min="8" max="8" width="10.140625" customWidth="1"/>
    <col min="9" max="9" width="10.42578125" customWidth="1"/>
    <col min="10" max="10" width="15.85546875" customWidth="1"/>
    <col min="11" max="11" width="10.85546875" customWidth="1"/>
  </cols>
  <sheetData>
    <row r="1" spans="1:11">
      <c r="H1" s="165" t="s">
        <v>37</v>
      </c>
      <c r="I1" s="165"/>
      <c r="J1" s="165"/>
    </row>
    <row r="2" spans="1:11">
      <c r="D2" s="31"/>
      <c r="F2" s="165" t="s">
        <v>155</v>
      </c>
      <c r="G2" s="165"/>
      <c r="H2" s="165"/>
      <c r="I2" s="165"/>
      <c r="J2" s="165"/>
      <c r="K2" s="165"/>
    </row>
    <row r="3" spans="1:11">
      <c r="F3" s="165" t="s">
        <v>156</v>
      </c>
      <c r="G3" s="165"/>
      <c r="H3" s="165"/>
      <c r="I3" s="165"/>
      <c r="J3" s="165"/>
      <c r="K3" s="165"/>
    </row>
    <row r="4" spans="1:11">
      <c r="F4" s="165" t="s">
        <v>224</v>
      </c>
      <c r="G4" s="165"/>
      <c r="H4" s="165"/>
      <c r="I4" s="165"/>
      <c r="J4" s="165"/>
      <c r="K4" s="165"/>
    </row>
    <row r="5" spans="1:11" ht="15.75">
      <c r="A5" s="160" t="s">
        <v>28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1" ht="30.75" customHeight="1">
      <c r="A6" s="161" t="s">
        <v>34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</row>
    <row r="7" spans="1:11" ht="15.75">
      <c r="A7" s="160" t="s">
        <v>135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</row>
    <row r="8" spans="1:11">
      <c r="A8" s="162">
        <v>25538000000</v>
      </c>
      <c r="B8" s="162"/>
    </row>
    <row r="9" spans="1:11">
      <c r="A9" s="159" t="s">
        <v>0</v>
      </c>
      <c r="B9" s="159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36</v>
      </c>
      <c r="J10" s="2" t="s">
        <v>62</v>
      </c>
      <c r="K10" s="2" t="s">
        <v>157</v>
      </c>
    </row>
    <row r="11" spans="1:11" ht="19.5" customHeight="1">
      <c r="A11" s="33" t="s">
        <v>8</v>
      </c>
      <c r="B11" s="44" t="s">
        <v>10</v>
      </c>
      <c r="C11" s="126"/>
      <c r="D11" s="75" t="s">
        <v>9</v>
      </c>
      <c r="E11" s="2"/>
      <c r="F11" s="2"/>
      <c r="G11" s="2"/>
      <c r="H11" s="2"/>
      <c r="I11" s="2"/>
      <c r="J11" s="120">
        <f>J12</f>
        <v>1635598</v>
      </c>
      <c r="K11" s="2"/>
    </row>
    <row r="12" spans="1:11" ht="35.25" customHeight="1">
      <c r="A12" s="44" t="s">
        <v>75</v>
      </c>
      <c r="B12" s="33" t="s">
        <v>76</v>
      </c>
      <c r="C12" s="29" t="s">
        <v>77</v>
      </c>
      <c r="D12" s="15" t="s">
        <v>78</v>
      </c>
      <c r="E12" s="67"/>
      <c r="F12" s="2"/>
      <c r="G12" s="2"/>
      <c r="H12" s="2"/>
      <c r="I12" s="2"/>
      <c r="J12" s="120">
        <f>J13</f>
        <v>1635598</v>
      </c>
      <c r="K12" s="2"/>
    </row>
    <row r="13" spans="1:11" ht="105.75" customHeight="1">
      <c r="A13" s="9"/>
      <c r="B13" s="68">
        <v>3210</v>
      </c>
      <c r="C13" s="9"/>
      <c r="D13" s="55" t="s">
        <v>80</v>
      </c>
      <c r="E13" s="93" t="s">
        <v>180</v>
      </c>
      <c r="F13" s="2"/>
      <c r="G13" s="2"/>
      <c r="H13" s="2"/>
      <c r="I13" s="2"/>
      <c r="J13" s="119">
        <v>1635598</v>
      </c>
      <c r="K13" s="2"/>
    </row>
    <row r="14" spans="1:11" ht="30.75" customHeight="1">
      <c r="A14" s="34" t="s">
        <v>4</v>
      </c>
      <c r="B14" s="29" t="s">
        <v>5</v>
      </c>
      <c r="C14" s="9"/>
      <c r="D14" s="35" t="s">
        <v>6</v>
      </c>
      <c r="E14" s="93"/>
      <c r="F14" s="2"/>
      <c r="G14" s="2"/>
      <c r="H14" s="2"/>
      <c r="I14" s="2"/>
      <c r="J14" s="120">
        <f>J15</f>
        <v>25599.01</v>
      </c>
      <c r="K14" s="2"/>
    </row>
    <row r="15" spans="1:11" ht="91.5" customHeight="1">
      <c r="A15" s="33" t="s">
        <v>177</v>
      </c>
      <c r="B15" s="33" t="s">
        <v>179</v>
      </c>
      <c r="C15" s="29" t="s">
        <v>64</v>
      </c>
      <c r="D15" s="66" t="s">
        <v>175</v>
      </c>
      <c r="E15" s="93"/>
      <c r="F15" s="2"/>
      <c r="G15" s="2"/>
      <c r="H15" s="2"/>
      <c r="I15" s="2"/>
      <c r="J15" s="120">
        <f>J16</f>
        <v>25599.01</v>
      </c>
      <c r="K15" s="2"/>
    </row>
    <row r="16" spans="1:11" ht="75" customHeight="1">
      <c r="A16" s="9"/>
      <c r="B16" s="56">
        <v>3110</v>
      </c>
      <c r="C16" s="9"/>
      <c r="D16" s="55" t="s">
        <v>12</v>
      </c>
      <c r="E16" s="93" t="s">
        <v>190</v>
      </c>
      <c r="F16" s="2"/>
      <c r="G16" s="2"/>
      <c r="H16" s="2"/>
      <c r="I16" s="2"/>
      <c r="J16" s="119">
        <v>25599.01</v>
      </c>
      <c r="K16" s="2"/>
    </row>
    <row r="17" spans="1:11" ht="31.5" customHeight="1">
      <c r="A17" s="23" t="s">
        <v>16</v>
      </c>
      <c r="B17" s="36">
        <v>12</v>
      </c>
      <c r="C17" s="37"/>
      <c r="D17" s="4" t="s">
        <v>17</v>
      </c>
      <c r="E17" s="67"/>
      <c r="F17" s="5"/>
      <c r="G17" s="5"/>
      <c r="H17" s="5"/>
      <c r="I17" s="9"/>
      <c r="J17" s="7">
        <f>J18+J20+J22</f>
        <v>3580000</v>
      </c>
      <c r="K17" s="5"/>
    </row>
    <row r="18" spans="1:11" ht="31.5" customHeight="1">
      <c r="A18" s="23" t="s">
        <v>74</v>
      </c>
      <c r="B18" s="36">
        <v>1300</v>
      </c>
      <c r="C18" s="37" t="s">
        <v>64</v>
      </c>
      <c r="D18" s="6" t="s">
        <v>65</v>
      </c>
      <c r="E18" s="52"/>
      <c r="F18" s="5"/>
      <c r="G18" s="5"/>
      <c r="H18" s="5"/>
      <c r="I18" s="9"/>
      <c r="J18" s="7">
        <f>J19</f>
        <v>900000</v>
      </c>
      <c r="K18" s="5"/>
    </row>
    <row r="19" spans="1:11" ht="31.5" customHeight="1">
      <c r="A19" s="23"/>
      <c r="B19" s="68">
        <v>3122</v>
      </c>
      <c r="C19" s="37"/>
      <c r="D19" s="140" t="s">
        <v>71</v>
      </c>
      <c r="E19" s="52" t="s">
        <v>66</v>
      </c>
      <c r="F19" s="5"/>
      <c r="G19" s="5"/>
      <c r="H19" s="5"/>
      <c r="I19" s="9"/>
      <c r="J19" s="69">
        <f>900000</f>
        <v>900000</v>
      </c>
      <c r="K19" s="5"/>
    </row>
    <row r="20" spans="1:11" ht="31.5" customHeight="1">
      <c r="A20" s="23" t="s">
        <v>158</v>
      </c>
      <c r="B20" s="36">
        <v>3250</v>
      </c>
      <c r="C20" s="37" t="s">
        <v>168</v>
      </c>
      <c r="D20" s="79" t="s">
        <v>159</v>
      </c>
      <c r="E20" s="52"/>
      <c r="F20" s="5"/>
      <c r="G20" s="5"/>
      <c r="H20" s="5"/>
      <c r="I20" s="9"/>
      <c r="J20" s="7">
        <f>J21</f>
        <v>680000</v>
      </c>
      <c r="K20" s="5"/>
    </row>
    <row r="21" spans="1:11" ht="68.25" customHeight="1">
      <c r="A21" s="23"/>
      <c r="B21" s="68">
        <v>3142</v>
      </c>
      <c r="C21" s="37"/>
      <c r="D21" s="140" t="s">
        <v>160</v>
      </c>
      <c r="E21" s="52" t="s">
        <v>181</v>
      </c>
      <c r="F21" s="5"/>
      <c r="G21" s="5"/>
      <c r="H21" s="5"/>
      <c r="I21" s="9"/>
      <c r="J21" s="69">
        <v>680000</v>
      </c>
      <c r="K21" s="5"/>
    </row>
    <row r="22" spans="1:11" ht="60.75" customHeight="1">
      <c r="A22" s="44" t="s">
        <v>18</v>
      </c>
      <c r="B22" s="34" t="s">
        <v>142</v>
      </c>
      <c r="C22" s="16" t="s">
        <v>144</v>
      </c>
      <c r="D22" s="66" t="s">
        <v>143</v>
      </c>
      <c r="E22" s="67"/>
      <c r="F22" s="5"/>
      <c r="G22" s="5"/>
      <c r="H22" s="5"/>
      <c r="I22" s="9"/>
      <c r="J22" s="32">
        <f>J23+J26</f>
        <v>2000000</v>
      </c>
      <c r="K22" s="5"/>
    </row>
    <row r="23" spans="1:11" ht="51.75" customHeight="1">
      <c r="A23" s="8"/>
      <c r="B23" s="45" t="s">
        <v>67</v>
      </c>
      <c r="C23" s="46"/>
      <c r="D23" s="140" t="s">
        <v>71</v>
      </c>
      <c r="E23" s="48" t="s">
        <v>147</v>
      </c>
      <c r="F23" s="5"/>
      <c r="G23" s="5"/>
      <c r="H23" s="5"/>
      <c r="I23" s="9"/>
      <c r="J23" s="20">
        <f>2900000-900000-90000</f>
        <v>1910000</v>
      </c>
      <c r="K23" s="5"/>
    </row>
    <row r="24" spans="1:11" ht="29.25" hidden="1" customHeight="1">
      <c r="A24" s="8"/>
      <c r="B24" s="45" t="s">
        <v>145</v>
      </c>
      <c r="C24" s="46"/>
      <c r="D24" s="140" t="s">
        <v>71</v>
      </c>
      <c r="E24" s="90"/>
      <c r="F24" s="5"/>
      <c r="G24" s="5"/>
      <c r="H24" s="5"/>
      <c r="I24" s="9"/>
      <c r="J24" s="32">
        <f>J25</f>
        <v>0</v>
      </c>
      <c r="K24" s="5"/>
    </row>
    <row r="25" spans="1:11" ht="60.75" hidden="1" customHeight="1">
      <c r="A25" s="8"/>
      <c r="B25" s="45" t="s">
        <v>146</v>
      </c>
      <c r="C25" s="46"/>
      <c r="D25" s="140" t="s">
        <v>71</v>
      </c>
      <c r="E25" s="91" t="s">
        <v>72</v>
      </c>
      <c r="F25" s="5"/>
      <c r="G25" s="5"/>
      <c r="H25" s="5"/>
      <c r="I25" s="9"/>
      <c r="J25" s="20"/>
      <c r="K25" s="5"/>
    </row>
    <row r="26" spans="1:11" ht="56.25" customHeight="1">
      <c r="A26" s="8"/>
      <c r="B26" s="45" t="s">
        <v>67</v>
      </c>
      <c r="C26" s="46"/>
      <c r="D26" s="140" t="s">
        <v>71</v>
      </c>
      <c r="E26" s="114" t="s">
        <v>148</v>
      </c>
      <c r="F26" s="5"/>
      <c r="G26" s="5"/>
      <c r="H26" s="5"/>
      <c r="I26" s="9"/>
      <c r="J26" s="20">
        <v>90000</v>
      </c>
      <c r="K26" s="5"/>
    </row>
    <row r="27" spans="1:11" ht="17.45" customHeight="1">
      <c r="A27" s="10"/>
      <c r="B27" s="10"/>
      <c r="C27" s="10"/>
      <c r="D27" s="10"/>
      <c r="E27" s="92"/>
      <c r="F27" s="10"/>
      <c r="G27" s="10"/>
      <c r="H27" s="10"/>
      <c r="I27" s="42"/>
      <c r="J27" s="11">
        <f>J11+J14+J17</f>
        <v>5241197.01</v>
      </c>
      <c r="K27" s="10"/>
    </row>
    <row r="28" spans="1:11" ht="18.75" customHeight="1">
      <c r="A28" s="25" t="s">
        <v>8</v>
      </c>
      <c r="B28" s="23" t="s">
        <v>10</v>
      </c>
      <c r="C28" s="8"/>
      <c r="D28" s="12" t="s">
        <v>9</v>
      </c>
      <c r="E28" s="67"/>
      <c r="F28" s="8"/>
      <c r="G28" s="8"/>
      <c r="H28" s="8"/>
      <c r="I28" s="14"/>
      <c r="J28" s="14">
        <f>J29+J31+J33+J38+J40+J44+J46+J49+J53+J42</f>
        <v>35454938</v>
      </c>
      <c r="K28" s="8"/>
    </row>
    <row r="29" spans="1:11" ht="45.75" customHeight="1">
      <c r="A29" s="33" t="s">
        <v>47</v>
      </c>
      <c r="B29" s="34" t="s">
        <v>48</v>
      </c>
      <c r="C29" s="34" t="s">
        <v>49</v>
      </c>
      <c r="D29" s="75" t="s">
        <v>50</v>
      </c>
      <c r="E29" s="67"/>
      <c r="F29" s="8"/>
      <c r="G29" s="8"/>
      <c r="H29" s="8"/>
      <c r="I29" s="14"/>
      <c r="J29" s="14">
        <f>J30</f>
        <v>1600000</v>
      </c>
      <c r="K29" s="8"/>
    </row>
    <row r="30" spans="1:11" ht="60.75" customHeight="1">
      <c r="A30" s="13"/>
      <c r="B30" s="45" t="s">
        <v>11</v>
      </c>
      <c r="C30" s="46"/>
      <c r="D30" s="55" t="s">
        <v>12</v>
      </c>
      <c r="E30" s="76" t="s">
        <v>223</v>
      </c>
      <c r="F30" s="8"/>
      <c r="G30" s="8"/>
      <c r="H30" s="8"/>
      <c r="I30" s="14"/>
      <c r="J30" s="30">
        <f>1000000+600000</f>
        <v>1600000</v>
      </c>
      <c r="K30" s="8"/>
    </row>
    <row r="31" spans="1:11" ht="36" customHeight="1">
      <c r="A31" s="115" t="s">
        <v>150</v>
      </c>
      <c r="B31" s="33" t="s">
        <v>131</v>
      </c>
      <c r="C31" s="33" t="s">
        <v>132</v>
      </c>
      <c r="D31" s="15" t="s">
        <v>133</v>
      </c>
      <c r="E31" s="76"/>
      <c r="F31" s="8"/>
      <c r="G31" s="8"/>
      <c r="H31" s="8"/>
      <c r="I31" s="14"/>
      <c r="J31" s="14">
        <f>J32</f>
        <v>100000</v>
      </c>
      <c r="K31" s="8"/>
    </row>
    <row r="32" spans="1:11" ht="49.5" customHeight="1">
      <c r="A32" s="13"/>
      <c r="B32" s="118" t="s">
        <v>79</v>
      </c>
      <c r="C32" s="46"/>
      <c r="D32" s="55" t="s">
        <v>12</v>
      </c>
      <c r="E32" s="76" t="s">
        <v>164</v>
      </c>
      <c r="F32" s="8"/>
      <c r="G32" s="8"/>
      <c r="H32" s="8"/>
      <c r="I32" s="14"/>
      <c r="J32" s="30">
        <v>100000</v>
      </c>
      <c r="K32" s="8"/>
    </row>
    <row r="33" spans="1:11" ht="36" customHeight="1">
      <c r="A33" s="44" t="s">
        <v>75</v>
      </c>
      <c r="B33" s="34" t="s">
        <v>76</v>
      </c>
      <c r="C33" s="16" t="s">
        <v>77</v>
      </c>
      <c r="D33" s="15" t="s">
        <v>78</v>
      </c>
      <c r="E33" s="67"/>
      <c r="F33" s="8"/>
      <c r="G33" s="8"/>
      <c r="H33" s="8"/>
      <c r="I33" s="14"/>
      <c r="J33" s="14">
        <f>J34+J37</f>
        <v>18935953</v>
      </c>
      <c r="K33" s="8"/>
    </row>
    <row r="34" spans="1:11" ht="117" customHeight="1">
      <c r="A34" s="8"/>
      <c r="B34" s="45" t="s">
        <v>79</v>
      </c>
      <c r="C34" s="46"/>
      <c r="D34" s="55" t="s">
        <v>80</v>
      </c>
      <c r="E34" s="93" t="s">
        <v>182</v>
      </c>
      <c r="F34" s="8"/>
      <c r="G34" s="8"/>
      <c r="H34" s="8"/>
      <c r="I34" s="14"/>
      <c r="J34" s="30">
        <f>9700000+11000000+6184402-10000000+2001551</f>
        <v>18885953</v>
      </c>
      <c r="K34" s="8"/>
    </row>
    <row r="35" spans="1:11" ht="54" hidden="1" customHeight="1">
      <c r="A35" s="33" t="s">
        <v>105</v>
      </c>
      <c r="B35" s="45" t="s">
        <v>161</v>
      </c>
      <c r="C35" s="33" t="s">
        <v>136</v>
      </c>
      <c r="D35" s="55" t="s">
        <v>80</v>
      </c>
      <c r="E35" s="94"/>
      <c r="F35" s="8"/>
      <c r="G35" s="8"/>
      <c r="H35" s="8"/>
      <c r="I35" s="14"/>
      <c r="J35" s="14">
        <f>J36</f>
        <v>0</v>
      </c>
      <c r="K35" s="8"/>
    </row>
    <row r="36" spans="1:11" ht="66.75" hidden="1" customHeight="1">
      <c r="A36" s="8"/>
      <c r="B36" s="45" t="s">
        <v>162</v>
      </c>
      <c r="C36" s="8"/>
      <c r="D36" s="55" t="s">
        <v>80</v>
      </c>
      <c r="E36" s="95" t="s">
        <v>81</v>
      </c>
      <c r="F36" s="8"/>
      <c r="G36" s="8"/>
      <c r="H36" s="8"/>
      <c r="I36" s="14"/>
      <c r="J36" s="30"/>
      <c r="K36" s="8"/>
    </row>
    <row r="37" spans="1:11" ht="59.25" customHeight="1">
      <c r="A37" s="8"/>
      <c r="B37" s="45" t="s">
        <v>79</v>
      </c>
      <c r="C37" s="8"/>
      <c r="D37" s="55" t="s">
        <v>80</v>
      </c>
      <c r="E37" s="95" t="s">
        <v>163</v>
      </c>
      <c r="F37" s="8"/>
      <c r="G37" s="8"/>
      <c r="H37" s="8"/>
      <c r="I37" s="14"/>
      <c r="J37" s="30">
        <v>50000</v>
      </c>
      <c r="K37" s="8"/>
    </row>
    <row r="38" spans="1:11" ht="54" customHeight="1">
      <c r="A38" s="33" t="s">
        <v>82</v>
      </c>
      <c r="B38" s="33" t="s">
        <v>83</v>
      </c>
      <c r="C38" s="33" t="s">
        <v>84</v>
      </c>
      <c r="D38" s="15" t="s">
        <v>85</v>
      </c>
      <c r="E38" s="96"/>
      <c r="F38" s="8"/>
      <c r="G38" s="8"/>
      <c r="H38" s="8"/>
      <c r="I38" s="14"/>
      <c r="J38" s="14">
        <f>J39</f>
        <v>1000000</v>
      </c>
      <c r="K38" s="8"/>
    </row>
    <row r="39" spans="1:11" ht="82.5" customHeight="1">
      <c r="A39" s="46"/>
      <c r="B39" s="45" t="s">
        <v>79</v>
      </c>
      <c r="C39" s="46"/>
      <c r="D39" s="55" t="s">
        <v>80</v>
      </c>
      <c r="E39" s="93" t="s">
        <v>196</v>
      </c>
      <c r="F39" s="8"/>
      <c r="G39" s="8"/>
      <c r="H39" s="8"/>
      <c r="I39" s="14"/>
      <c r="J39" s="30">
        <f>500000+500000</f>
        <v>1000000</v>
      </c>
      <c r="K39" s="8"/>
    </row>
    <row r="40" spans="1:11" ht="43.5" customHeight="1">
      <c r="A40" s="33" t="s">
        <v>183</v>
      </c>
      <c r="B40" s="33" t="s">
        <v>184</v>
      </c>
      <c r="C40" s="33" t="s">
        <v>137</v>
      </c>
      <c r="D40" s="148" t="s">
        <v>216</v>
      </c>
      <c r="E40" s="96"/>
      <c r="F40" s="8"/>
      <c r="G40" s="8"/>
      <c r="H40" s="8"/>
      <c r="I40" s="14"/>
      <c r="J40" s="14">
        <f>J41</f>
        <v>1500000</v>
      </c>
      <c r="K40" s="8"/>
    </row>
    <row r="41" spans="1:11" ht="64.5" customHeight="1">
      <c r="A41" s="46"/>
      <c r="B41" s="138">
        <v>3121</v>
      </c>
      <c r="C41" s="139"/>
      <c r="D41" s="140" t="s">
        <v>86</v>
      </c>
      <c r="E41" s="93" t="s">
        <v>87</v>
      </c>
      <c r="F41" s="8"/>
      <c r="G41" s="8"/>
      <c r="H41" s="8"/>
      <c r="I41" s="14"/>
      <c r="J41" s="30">
        <v>1500000</v>
      </c>
      <c r="K41" s="8"/>
    </row>
    <row r="42" spans="1:11" ht="64.5" customHeight="1">
      <c r="A42" s="33" t="s">
        <v>220</v>
      </c>
      <c r="B42" s="73">
        <v>7330</v>
      </c>
      <c r="C42" s="158" t="s">
        <v>68</v>
      </c>
      <c r="D42" s="148" t="s">
        <v>221</v>
      </c>
      <c r="E42" s="93"/>
      <c r="F42" s="8"/>
      <c r="G42" s="8"/>
      <c r="H42" s="8"/>
      <c r="I42" s="14"/>
      <c r="J42" s="14">
        <f>J43</f>
        <v>245000</v>
      </c>
      <c r="K42" s="8"/>
    </row>
    <row r="43" spans="1:11" ht="51.75" customHeight="1">
      <c r="A43" s="46"/>
      <c r="B43" s="155">
        <v>3142</v>
      </c>
      <c r="C43" s="156"/>
      <c r="D43" s="157" t="s">
        <v>160</v>
      </c>
      <c r="E43" s="93" t="s">
        <v>222</v>
      </c>
      <c r="F43" s="8"/>
      <c r="G43" s="8"/>
      <c r="H43" s="8"/>
      <c r="I43" s="14"/>
      <c r="J43" s="30">
        <v>245000</v>
      </c>
      <c r="K43" s="8"/>
    </row>
    <row r="44" spans="1:11" ht="54" customHeight="1">
      <c r="A44" s="33" t="s">
        <v>88</v>
      </c>
      <c r="B44" s="33" t="s">
        <v>89</v>
      </c>
      <c r="C44" s="33" t="s">
        <v>68</v>
      </c>
      <c r="D44" s="73" t="s">
        <v>90</v>
      </c>
      <c r="E44" s="93"/>
      <c r="F44" s="8"/>
      <c r="G44" s="8"/>
      <c r="H44" s="8"/>
      <c r="I44" s="14"/>
      <c r="J44" s="14">
        <f>J45</f>
        <v>1072000</v>
      </c>
      <c r="K44" s="8"/>
    </row>
    <row r="45" spans="1:11" ht="66" customHeight="1">
      <c r="A45" s="46"/>
      <c r="B45" s="71">
        <v>2281</v>
      </c>
      <c r="C45" s="29"/>
      <c r="D45" s="71" t="s">
        <v>91</v>
      </c>
      <c r="E45" s="72" t="s">
        <v>92</v>
      </c>
      <c r="F45" s="8"/>
      <c r="G45" s="8"/>
      <c r="H45" s="8"/>
      <c r="I45" s="14"/>
      <c r="J45" s="30">
        <f>2000000-928000</f>
        <v>1072000</v>
      </c>
      <c r="K45" s="8"/>
    </row>
    <row r="46" spans="1:11" ht="36" customHeight="1">
      <c r="A46" s="33" t="s">
        <v>93</v>
      </c>
      <c r="B46" s="35">
        <v>7520</v>
      </c>
      <c r="C46" s="33" t="s">
        <v>94</v>
      </c>
      <c r="D46" s="73" t="s">
        <v>95</v>
      </c>
      <c r="E46" s="74"/>
      <c r="F46" s="8"/>
      <c r="G46" s="8"/>
      <c r="H46" s="8"/>
      <c r="I46" s="14"/>
      <c r="J46" s="14">
        <f>J47+J48</f>
        <v>876985</v>
      </c>
      <c r="K46" s="8"/>
    </row>
    <row r="47" spans="1:11" ht="36" customHeight="1">
      <c r="A47" s="46"/>
      <c r="B47" s="71">
        <v>3110</v>
      </c>
      <c r="C47" s="29"/>
      <c r="D47" s="71" t="s">
        <v>12</v>
      </c>
      <c r="E47" s="80" t="s">
        <v>96</v>
      </c>
      <c r="F47" s="8"/>
      <c r="G47" s="8"/>
      <c r="H47" s="8"/>
      <c r="I47" s="14"/>
      <c r="J47" s="30">
        <f>307985+374000</f>
        <v>681985</v>
      </c>
      <c r="K47" s="8"/>
    </row>
    <row r="48" spans="1:11" ht="36" customHeight="1">
      <c r="A48" s="46"/>
      <c r="B48" s="45" t="s">
        <v>79</v>
      </c>
      <c r="C48" s="46"/>
      <c r="D48" s="55" t="s">
        <v>80</v>
      </c>
      <c r="E48" s="80" t="s">
        <v>96</v>
      </c>
      <c r="F48" s="8"/>
      <c r="G48" s="8"/>
      <c r="H48" s="8"/>
      <c r="I48" s="14"/>
      <c r="J48" s="30">
        <f>195000</f>
        <v>195000</v>
      </c>
      <c r="K48" s="8"/>
    </row>
    <row r="49" spans="1:11" ht="45.75" customHeight="1">
      <c r="A49" s="33" t="s">
        <v>97</v>
      </c>
      <c r="B49" s="33" t="s">
        <v>98</v>
      </c>
      <c r="C49" s="33" t="s">
        <v>99</v>
      </c>
      <c r="D49" s="15" t="s">
        <v>100</v>
      </c>
      <c r="E49" s="97"/>
      <c r="F49" s="8"/>
      <c r="G49" s="8"/>
      <c r="H49" s="8"/>
      <c r="I49" s="14"/>
      <c r="J49" s="14">
        <f>J50+J51+J52</f>
        <v>925000</v>
      </c>
      <c r="K49" s="8"/>
    </row>
    <row r="50" spans="1:11" ht="42" customHeight="1">
      <c r="A50" s="33"/>
      <c r="B50" s="45" t="s">
        <v>11</v>
      </c>
      <c r="C50" s="33"/>
      <c r="D50" s="71" t="s">
        <v>12</v>
      </c>
      <c r="E50" s="98" t="s">
        <v>153</v>
      </c>
      <c r="F50" s="8"/>
      <c r="G50" s="8"/>
      <c r="H50" s="8"/>
      <c r="I50" s="14"/>
      <c r="J50" s="30">
        <v>125000</v>
      </c>
      <c r="K50" s="8"/>
    </row>
    <row r="51" spans="1:11" ht="63" customHeight="1">
      <c r="A51" s="45"/>
      <c r="B51" s="45" t="s">
        <v>67</v>
      </c>
      <c r="C51" s="45"/>
      <c r="D51" s="140" t="s">
        <v>71</v>
      </c>
      <c r="E51" s="98" t="s">
        <v>154</v>
      </c>
      <c r="F51" s="8"/>
      <c r="G51" s="8"/>
      <c r="H51" s="8"/>
      <c r="I51" s="14"/>
      <c r="J51" s="30">
        <v>750000</v>
      </c>
      <c r="K51" s="8"/>
    </row>
    <row r="52" spans="1:11" ht="107.25" customHeight="1">
      <c r="A52" s="45"/>
      <c r="B52" s="45" t="s">
        <v>11</v>
      </c>
      <c r="C52" s="45"/>
      <c r="D52" s="55" t="s">
        <v>12</v>
      </c>
      <c r="E52" s="136" t="s">
        <v>195</v>
      </c>
      <c r="F52" s="8"/>
      <c r="G52" s="8"/>
      <c r="H52" s="8"/>
      <c r="I52" s="14"/>
      <c r="J52" s="30">
        <v>50000</v>
      </c>
      <c r="K52" s="8"/>
    </row>
    <row r="53" spans="1:11" ht="36" customHeight="1">
      <c r="A53" s="33" t="s">
        <v>101</v>
      </c>
      <c r="B53" s="33" t="s">
        <v>102</v>
      </c>
      <c r="C53" s="33" t="s">
        <v>103</v>
      </c>
      <c r="D53" s="15" t="s">
        <v>104</v>
      </c>
      <c r="E53" s="99"/>
      <c r="F53" s="8"/>
      <c r="G53" s="8"/>
      <c r="H53" s="8"/>
      <c r="I53" s="14"/>
      <c r="J53" s="14">
        <f>J54</f>
        <v>9200000</v>
      </c>
      <c r="K53" s="8"/>
    </row>
    <row r="54" spans="1:11" ht="63" customHeight="1">
      <c r="A54" s="45"/>
      <c r="B54" s="45" t="s">
        <v>11</v>
      </c>
      <c r="C54" s="33"/>
      <c r="D54" s="71" t="s">
        <v>12</v>
      </c>
      <c r="E54" s="98" t="s">
        <v>194</v>
      </c>
      <c r="F54" s="8"/>
      <c r="G54" s="8"/>
      <c r="H54" s="8"/>
      <c r="I54" s="14"/>
      <c r="J54" s="30">
        <f>3600000+5600000</f>
        <v>9200000</v>
      </c>
      <c r="K54" s="8"/>
    </row>
    <row r="55" spans="1:11" ht="36" customHeight="1">
      <c r="A55" s="47" t="s">
        <v>4</v>
      </c>
      <c r="B55" s="3" t="s">
        <v>5</v>
      </c>
      <c r="C55" s="3"/>
      <c r="D55" s="4" t="s">
        <v>6</v>
      </c>
      <c r="E55" s="100"/>
      <c r="F55" s="8"/>
      <c r="G55" s="8"/>
      <c r="H55" s="8"/>
      <c r="I55" s="14"/>
      <c r="J55" s="28">
        <f>J56+J63+J66+J68+J74+J76+J78+J72+J70</f>
        <v>38950270</v>
      </c>
      <c r="K55" s="8"/>
    </row>
    <row r="56" spans="1:11" ht="29.25" customHeight="1">
      <c r="A56" s="34" t="s">
        <v>22</v>
      </c>
      <c r="B56" s="29" t="s">
        <v>24</v>
      </c>
      <c r="C56" s="29" t="s">
        <v>149</v>
      </c>
      <c r="D56" s="4" t="s">
        <v>23</v>
      </c>
      <c r="E56" s="101"/>
      <c r="F56" s="9"/>
      <c r="G56" s="9"/>
      <c r="H56" s="9"/>
      <c r="I56" s="43"/>
      <c r="J56" s="14">
        <f>J57+J58+J59+J60+J61+J62</f>
        <v>5868650</v>
      </c>
      <c r="K56" s="9"/>
    </row>
    <row r="57" spans="1:11" ht="49.5" customHeight="1">
      <c r="A57" s="9"/>
      <c r="B57" s="24" t="s">
        <v>21</v>
      </c>
      <c r="C57" s="27"/>
      <c r="D57" s="55" t="s">
        <v>7</v>
      </c>
      <c r="E57" s="49" t="s">
        <v>35</v>
      </c>
      <c r="F57" s="9"/>
      <c r="G57" s="9"/>
      <c r="H57" s="9"/>
      <c r="I57" s="21"/>
      <c r="J57" s="21">
        <v>3178650</v>
      </c>
      <c r="K57" s="9"/>
    </row>
    <row r="58" spans="1:11" ht="50.25" customHeight="1">
      <c r="A58" s="45"/>
      <c r="B58" s="45" t="s">
        <v>21</v>
      </c>
      <c r="C58" s="33"/>
      <c r="D58" s="55" t="s">
        <v>7</v>
      </c>
      <c r="E58" s="50" t="s">
        <v>38</v>
      </c>
      <c r="F58" s="9"/>
      <c r="G58" s="9"/>
      <c r="H58" s="9"/>
      <c r="I58" s="21"/>
      <c r="J58" s="21">
        <v>200000</v>
      </c>
      <c r="K58" s="9"/>
    </row>
    <row r="59" spans="1:11" ht="50.25" customHeight="1">
      <c r="A59" s="9"/>
      <c r="B59" s="24" t="s">
        <v>21</v>
      </c>
      <c r="C59" s="27"/>
      <c r="D59" s="55" t="s">
        <v>7</v>
      </c>
      <c r="E59" s="50" t="s">
        <v>39</v>
      </c>
      <c r="F59" s="9"/>
      <c r="G59" s="9"/>
      <c r="H59" s="9"/>
      <c r="I59" s="21"/>
      <c r="J59" s="21">
        <v>1950000</v>
      </c>
      <c r="K59" s="9"/>
    </row>
    <row r="60" spans="1:11" ht="50.25" customHeight="1">
      <c r="A60" s="9"/>
      <c r="B60" s="24" t="s">
        <v>21</v>
      </c>
      <c r="C60" s="27"/>
      <c r="D60" s="55" t="s">
        <v>7</v>
      </c>
      <c r="E60" s="50" t="s">
        <v>40</v>
      </c>
      <c r="F60" s="9"/>
      <c r="G60" s="9"/>
      <c r="H60" s="9"/>
      <c r="I60" s="21"/>
      <c r="J60" s="21">
        <v>300000</v>
      </c>
      <c r="K60" s="9"/>
    </row>
    <row r="61" spans="1:11" ht="50.25" customHeight="1">
      <c r="A61" s="9"/>
      <c r="B61" s="24" t="s">
        <v>21</v>
      </c>
      <c r="C61" s="27"/>
      <c r="D61" s="55" t="s">
        <v>7</v>
      </c>
      <c r="E61" s="50" t="s">
        <v>41</v>
      </c>
      <c r="F61" s="9"/>
      <c r="G61" s="9"/>
      <c r="H61" s="9"/>
      <c r="I61" s="21"/>
      <c r="J61" s="21">
        <v>200000</v>
      </c>
      <c r="K61" s="9"/>
    </row>
    <row r="62" spans="1:11" ht="92.25" customHeight="1">
      <c r="A62" s="9"/>
      <c r="B62" s="24" t="s">
        <v>21</v>
      </c>
      <c r="C62" s="27"/>
      <c r="D62" s="55" t="s">
        <v>7</v>
      </c>
      <c r="E62" s="50" t="s">
        <v>214</v>
      </c>
      <c r="F62" s="9"/>
      <c r="G62" s="9"/>
      <c r="H62" s="9"/>
      <c r="I62" s="21"/>
      <c r="J62" s="21">
        <v>40000</v>
      </c>
      <c r="K62" s="9"/>
    </row>
    <row r="63" spans="1:11" ht="50.25" customHeight="1">
      <c r="A63" s="33" t="s">
        <v>42</v>
      </c>
      <c r="B63" s="33" t="s">
        <v>43</v>
      </c>
      <c r="C63" s="33" t="s">
        <v>44</v>
      </c>
      <c r="D63" s="15" t="s">
        <v>45</v>
      </c>
      <c r="E63" s="51"/>
      <c r="F63" s="39"/>
      <c r="G63" s="39"/>
      <c r="H63" s="39"/>
      <c r="I63" s="28"/>
      <c r="J63" s="28">
        <f>J65+J64</f>
        <v>230000</v>
      </c>
      <c r="K63" s="9"/>
    </row>
    <row r="64" spans="1:11" ht="28.5" customHeight="1">
      <c r="A64" s="33"/>
      <c r="B64" s="45" t="s">
        <v>11</v>
      </c>
      <c r="C64" s="33"/>
      <c r="D64" s="71" t="s">
        <v>12</v>
      </c>
      <c r="E64" s="150" t="s">
        <v>215</v>
      </c>
      <c r="F64" s="39"/>
      <c r="G64" s="39"/>
      <c r="H64" s="39"/>
      <c r="I64" s="28"/>
      <c r="J64" s="21">
        <v>30000</v>
      </c>
      <c r="K64" s="9"/>
    </row>
    <row r="65" spans="1:11" ht="50.25" customHeight="1">
      <c r="A65" s="8"/>
      <c r="B65" s="24" t="s">
        <v>21</v>
      </c>
      <c r="C65" s="27"/>
      <c r="D65" s="55" t="s">
        <v>7</v>
      </c>
      <c r="E65" s="52" t="s">
        <v>46</v>
      </c>
      <c r="F65" s="8"/>
      <c r="G65" s="8"/>
      <c r="H65" s="8"/>
      <c r="I65" s="21"/>
      <c r="J65" s="21">
        <v>200000</v>
      </c>
      <c r="K65" s="9"/>
    </row>
    <row r="66" spans="1:11" ht="80.25" customHeight="1">
      <c r="A66" s="33" t="s">
        <v>166</v>
      </c>
      <c r="B66" s="33" t="s">
        <v>169</v>
      </c>
      <c r="C66" s="33" t="s">
        <v>64</v>
      </c>
      <c r="D66" s="15" t="s">
        <v>171</v>
      </c>
      <c r="E66" s="52"/>
      <c r="F66" s="8"/>
      <c r="G66" s="8"/>
      <c r="H66" s="8"/>
      <c r="I66" s="21"/>
      <c r="J66" s="28">
        <f>J67</f>
        <v>561320.6</v>
      </c>
      <c r="K66" s="9"/>
    </row>
    <row r="67" spans="1:11" ht="79.5" customHeight="1">
      <c r="A67" s="33"/>
      <c r="B67" s="24" t="s">
        <v>11</v>
      </c>
      <c r="C67" s="27"/>
      <c r="D67" s="71" t="s">
        <v>12</v>
      </c>
      <c r="E67" s="113" t="s">
        <v>191</v>
      </c>
      <c r="F67" s="8"/>
      <c r="G67" s="8"/>
      <c r="H67" s="8"/>
      <c r="I67" s="21"/>
      <c r="J67" s="21">
        <v>561320.6</v>
      </c>
      <c r="K67" s="9"/>
    </row>
    <row r="68" spans="1:11" ht="80.25" customHeight="1">
      <c r="A68" s="33" t="s">
        <v>167</v>
      </c>
      <c r="B68" s="33" t="s">
        <v>170</v>
      </c>
      <c r="C68" s="33" t="s">
        <v>64</v>
      </c>
      <c r="D68" s="15" t="s">
        <v>172</v>
      </c>
      <c r="E68" s="52"/>
      <c r="F68" s="8"/>
      <c r="G68" s="8"/>
      <c r="H68" s="8"/>
      <c r="I68" s="21"/>
      <c r="J68" s="28">
        <f>J69</f>
        <v>2245282.4</v>
      </c>
      <c r="K68" s="9"/>
    </row>
    <row r="69" spans="1:11" ht="61.5" customHeight="1">
      <c r="A69" s="33"/>
      <c r="B69" s="24" t="s">
        <v>11</v>
      </c>
      <c r="C69" s="27"/>
      <c r="D69" s="71" t="s">
        <v>12</v>
      </c>
      <c r="E69" s="52" t="s">
        <v>173</v>
      </c>
      <c r="F69" s="8"/>
      <c r="G69" s="8"/>
      <c r="H69" s="8"/>
      <c r="I69" s="21"/>
      <c r="J69" s="21">
        <v>2245282.4</v>
      </c>
      <c r="K69" s="9"/>
    </row>
    <row r="70" spans="1:11" ht="141.75" customHeight="1">
      <c r="A70" s="33" t="s">
        <v>209</v>
      </c>
      <c r="B70" s="33" t="s">
        <v>210</v>
      </c>
      <c r="C70" s="33" t="s">
        <v>64</v>
      </c>
      <c r="D70" s="149" t="s">
        <v>211</v>
      </c>
      <c r="E70" s="52"/>
      <c r="F70" s="8"/>
      <c r="G70" s="8"/>
      <c r="H70" s="8"/>
      <c r="I70" s="21"/>
      <c r="J70" s="28">
        <f>J71</f>
        <v>5910938</v>
      </c>
      <c r="K70" s="9"/>
    </row>
    <row r="71" spans="1:11" ht="86.25" customHeight="1">
      <c r="A71" s="33"/>
      <c r="B71" s="24" t="s">
        <v>21</v>
      </c>
      <c r="C71" s="27"/>
      <c r="D71" s="55" t="s">
        <v>7</v>
      </c>
      <c r="E71" s="146" t="s">
        <v>212</v>
      </c>
      <c r="F71" s="8"/>
      <c r="G71" s="8"/>
      <c r="H71" s="8"/>
      <c r="I71" s="21"/>
      <c r="J71" s="21">
        <v>5910938</v>
      </c>
      <c r="K71" s="9"/>
    </row>
    <row r="72" spans="1:11" ht="68.25" customHeight="1">
      <c r="A72" s="33" t="s">
        <v>200</v>
      </c>
      <c r="B72" s="33" t="s">
        <v>201</v>
      </c>
      <c r="C72" s="33" t="s">
        <v>64</v>
      </c>
      <c r="D72" s="147" t="s">
        <v>202</v>
      </c>
      <c r="E72" s="145"/>
      <c r="F72" s="8"/>
      <c r="G72" s="8"/>
      <c r="H72" s="8"/>
      <c r="I72" s="21"/>
      <c r="J72" s="28">
        <f>J73</f>
        <v>23525108</v>
      </c>
      <c r="K72" s="9"/>
    </row>
    <row r="73" spans="1:11" ht="85.5" customHeight="1">
      <c r="A73" s="33"/>
      <c r="B73" s="24" t="s">
        <v>21</v>
      </c>
      <c r="C73" s="27"/>
      <c r="D73" s="55" t="s">
        <v>7</v>
      </c>
      <c r="E73" s="146" t="s">
        <v>203</v>
      </c>
      <c r="F73" s="8"/>
      <c r="G73" s="8"/>
      <c r="H73" s="8"/>
      <c r="I73" s="21"/>
      <c r="J73" s="21">
        <v>23525108</v>
      </c>
      <c r="K73" s="9"/>
    </row>
    <row r="74" spans="1:11" ht="99.75" customHeight="1">
      <c r="A74" s="33" t="s">
        <v>176</v>
      </c>
      <c r="B74" s="33" t="s">
        <v>178</v>
      </c>
      <c r="C74" s="33" t="s">
        <v>64</v>
      </c>
      <c r="D74" s="66" t="s">
        <v>174</v>
      </c>
      <c r="E74" s="127"/>
      <c r="F74" s="128"/>
      <c r="G74" s="128"/>
      <c r="H74" s="128"/>
      <c r="I74" s="129"/>
      <c r="J74" s="132">
        <f>J75</f>
        <v>10971</v>
      </c>
      <c r="K74" s="130"/>
    </row>
    <row r="75" spans="1:11" ht="53.25" customHeight="1">
      <c r="A75" s="33"/>
      <c r="B75" s="45" t="s">
        <v>11</v>
      </c>
      <c r="C75" s="27"/>
      <c r="D75" s="131"/>
      <c r="E75" s="127" t="s">
        <v>192</v>
      </c>
      <c r="F75" s="128"/>
      <c r="G75" s="128"/>
      <c r="H75" s="128"/>
      <c r="I75" s="129"/>
      <c r="J75" s="129">
        <v>10971</v>
      </c>
      <c r="K75" s="130"/>
    </row>
    <row r="76" spans="1:11" ht="50.25" customHeight="1">
      <c r="A76" s="33" t="s">
        <v>106</v>
      </c>
      <c r="B76" s="33" t="s">
        <v>63</v>
      </c>
      <c r="C76" s="33" t="s">
        <v>64</v>
      </c>
      <c r="D76" s="15" t="s">
        <v>65</v>
      </c>
      <c r="E76" s="52"/>
      <c r="F76" s="8"/>
      <c r="G76" s="8"/>
      <c r="H76" s="8"/>
      <c r="I76" s="21"/>
      <c r="J76" s="28">
        <f>J77</f>
        <v>98000</v>
      </c>
      <c r="K76" s="9"/>
    </row>
    <row r="77" spans="1:11" ht="35.25" customHeight="1">
      <c r="A77" s="8"/>
      <c r="B77" s="24" t="s">
        <v>67</v>
      </c>
      <c r="C77" s="27"/>
      <c r="D77" s="84" t="s">
        <v>71</v>
      </c>
      <c r="E77" s="52" t="s">
        <v>66</v>
      </c>
      <c r="F77" s="8"/>
      <c r="G77" s="8"/>
      <c r="H77" s="8"/>
      <c r="I77" s="21"/>
      <c r="J77" s="21">
        <f>1000000-900000-2000</f>
        <v>98000</v>
      </c>
      <c r="K77" s="9"/>
    </row>
    <row r="78" spans="1:11" ht="35.25" customHeight="1">
      <c r="A78" s="33" t="s">
        <v>141</v>
      </c>
      <c r="B78" s="33" t="s">
        <v>69</v>
      </c>
      <c r="C78" s="33" t="s">
        <v>73</v>
      </c>
      <c r="D78" s="79" t="s">
        <v>70</v>
      </c>
      <c r="E78" s="52"/>
      <c r="F78" s="8"/>
      <c r="G78" s="8"/>
      <c r="H78" s="8"/>
      <c r="I78" s="21"/>
      <c r="J78" s="28">
        <f>J79</f>
        <v>500000</v>
      </c>
      <c r="K78" s="9"/>
    </row>
    <row r="79" spans="1:11" ht="35.25" customHeight="1">
      <c r="A79" s="8"/>
      <c r="B79" s="24" t="s">
        <v>21</v>
      </c>
      <c r="C79" s="27"/>
      <c r="D79" s="113" t="s">
        <v>7</v>
      </c>
      <c r="E79" s="100" t="s">
        <v>140</v>
      </c>
      <c r="F79" s="8"/>
      <c r="G79" s="8"/>
      <c r="H79" s="8"/>
      <c r="I79" s="21"/>
      <c r="J79" s="21">
        <v>500000</v>
      </c>
      <c r="K79" s="9"/>
    </row>
    <row r="80" spans="1:11" ht="27.75" customHeight="1">
      <c r="A80" s="25" t="s">
        <v>13</v>
      </c>
      <c r="B80" s="25" t="s">
        <v>15</v>
      </c>
      <c r="C80" s="27"/>
      <c r="D80" s="58" t="s">
        <v>14</v>
      </c>
      <c r="E80" s="67"/>
      <c r="F80" s="9"/>
      <c r="G80" s="9"/>
      <c r="H80" s="9"/>
      <c r="I80" s="28"/>
      <c r="J80" s="28">
        <f>J81+J83</f>
        <v>598900</v>
      </c>
      <c r="K80" s="9"/>
    </row>
    <row r="81" spans="1:11" ht="39.75" customHeight="1">
      <c r="A81" s="33" t="s">
        <v>60</v>
      </c>
      <c r="B81" s="34" t="s">
        <v>48</v>
      </c>
      <c r="C81" s="34" t="s">
        <v>49</v>
      </c>
      <c r="D81" s="12" t="s">
        <v>50</v>
      </c>
      <c r="E81" s="67"/>
      <c r="F81" s="9"/>
      <c r="G81" s="9"/>
      <c r="H81" s="9"/>
      <c r="I81" s="28"/>
      <c r="J81" s="28">
        <f>J82</f>
        <v>40000</v>
      </c>
      <c r="K81" s="9"/>
    </row>
    <row r="82" spans="1:11" ht="36" customHeight="1">
      <c r="A82" s="13"/>
      <c r="B82" s="45" t="s">
        <v>11</v>
      </c>
      <c r="C82" s="46"/>
      <c r="D82" s="55" t="s">
        <v>12</v>
      </c>
      <c r="E82" s="77" t="s">
        <v>152</v>
      </c>
      <c r="F82" s="9"/>
      <c r="G82" s="9"/>
      <c r="H82" s="9"/>
      <c r="I82" s="28"/>
      <c r="J82" s="21">
        <v>40000</v>
      </c>
      <c r="K82" s="9"/>
    </row>
    <row r="83" spans="1:11" ht="51.75" customHeight="1">
      <c r="A83" s="23" t="s">
        <v>25</v>
      </c>
      <c r="B83" s="25" t="s">
        <v>27</v>
      </c>
      <c r="C83" s="26">
        <v>1020</v>
      </c>
      <c r="D83" s="58" t="s">
        <v>26</v>
      </c>
      <c r="E83" s="67"/>
      <c r="F83" s="9"/>
      <c r="G83" s="9"/>
      <c r="H83" s="9"/>
      <c r="I83" s="28"/>
      <c r="J83" s="28">
        <f>J84+J85</f>
        <v>558900</v>
      </c>
      <c r="K83" s="9"/>
    </row>
    <row r="84" spans="1:11" ht="46.5" customHeight="1">
      <c r="A84" s="13"/>
      <c r="B84" s="24" t="s">
        <v>21</v>
      </c>
      <c r="C84" s="27"/>
      <c r="D84" s="55" t="s">
        <v>7</v>
      </c>
      <c r="E84" s="52" t="s">
        <v>151</v>
      </c>
      <c r="F84" s="38"/>
      <c r="G84" s="38"/>
      <c r="H84" s="38"/>
      <c r="I84" s="21"/>
      <c r="J84" s="21">
        <v>508900</v>
      </c>
      <c r="K84" s="9"/>
    </row>
    <row r="85" spans="1:11" ht="51" customHeight="1">
      <c r="A85" s="13"/>
      <c r="B85" s="24" t="s">
        <v>11</v>
      </c>
      <c r="C85" s="27"/>
      <c r="D85" s="55" t="s">
        <v>12</v>
      </c>
      <c r="E85" s="95" t="s">
        <v>165</v>
      </c>
      <c r="F85" s="38"/>
      <c r="G85" s="38"/>
      <c r="H85" s="38"/>
      <c r="I85" s="21"/>
      <c r="J85" s="21">
        <v>50000</v>
      </c>
      <c r="K85" s="9"/>
    </row>
    <row r="86" spans="1:11" ht="30" customHeight="1">
      <c r="A86" s="23" t="s">
        <v>54</v>
      </c>
      <c r="B86" s="26">
        <v>10</v>
      </c>
      <c r="C86" s="57"/>
      <c r="D86" s="58" t="s">
        <v>55</v>
      </c>
      <c r="E86" s="52"/>
      <c r="F86" s="38"/>
      <c r="G86" s="38"/>
      <c r="H86" s="38"/>
      <c r="I86" s="21"/>
      <c r="J86" s="28">
        <f>J89+J91+J87</f>
        <v>216750</v>
      </c>
      <c r="K86" s="9"/>
    </row>
    <row r="87" spans="1:11" ht="30" customHeight="1">
      <c r="A87" s="23" t="s">
        <v>199</v>
      </c>
      <c r="B87" s="26">
        <v>1080</v>
      </c>
      <c r="C87" s="25" t="s">
        <v>44</v>
      </c>
      <c r="D87" s="143" t="s">
        <v>197</v>
      </c>
      <c r="E87" s="142"/>
      <c r="F87" s="38"/>
      <c r="G87" s="38"/>
      <c r="H87" s="38"/>
      <c r="I87" s="21"/>
      <c r="J87" s="28">
        <f>J88</f>
        <v>20000</v>
      </c>
      <c r="K87" s="9"/>
    </row>
    <row r="88" spans="1:11" ht="30" customHeight="1">
      <c r="A88" s="23"/>
      <c r="B88" s="56">
        <v>3110</v>
      </c>
      <c r="C88" s="57"/>
      <c r="D88" s="55" t="s">
        <v>12</v>
      </c>
      <c r="E88" s="144" t="s">
        <v>198</v>
      </c>
      <c r="F88" s="38"/>
      <c r="G88" s="38"/>
      <c r="H88" s="38"/>
      <c r="I88" s="21"/>
      <c r="J88" s="21">
        <v>20000</v>
      </c>
      <c r="K88" s="9"/>
    </row>
    <row r="89" spans="1:11" ht="46.5" customHeight="1">
      <c r="A89" s="25" t="s">
        <v>57</v>
      </c>
      <c r="B89" s="25" t="s">
        <v>58</v>
      </c>
      <c r="C89" s="25" t="s">
        <v>59</v>
      </c>
      <c r="D89" s="59" t="s">
        <v>56</v>
      </c>
      <c r="E89" s="52"/>
      <c r="F89" s="38"/>
      <c r="G89" s="38"/>
      <c r="H89" s="38"/>
      <c r="I89" s="21"/>
      <c r="J89" s="28">
        <f>J90</f>
        <v>46750</v>
      </c>
      <c r="K89" s="9"/>
    </row>
    <row r="90" spans="1:11" ht="32.25" customHeight="1">
      <c r="A90" s="25"/>
      <c r="B90" s="45" t="s">
        <v>11</v>
      </c>
      <c r="C90" s="46"/>
      <c r="D90" s="55" t="s">
        <v>12</v>
      </c>
      <c r="E90" s="60" t="s">
        <v>61</v>
      </c>
      <c r="F90" s="38"/>
      <c r="G90" s="38"/>
      <c r="H90" s="38"/>
      <c r="I90" s="21"/>
      <c r="J90" s="21">
        <v>46750</v>
      </c>
      <c r="K90" s="9"/>
    </row>
    <row r="91" spans="1:11" ht="32.25" customHeight="1">
      <c r="A91" s="44" t="s">
        <v>107</v>
      </c>
      <c r="B91" s="44" t="s">
        <v>108</v>
      </c>
      <c r="C91" s="44" t="s">
        <v>109</v>
      </c>
      <c r="D91" s="79" t="s">
        <v>110</v>
      </c>
      <c r="E91" s="60"/>
      <c r="F91" s="38"/>
      <c r="G91" s="38"/>
      <c r="H91" s="38"/>
      <c r="I91" s="21"/>
      <c r="J91" s="28">
        <f>J92</f>
        <v>150000</v>
      </c>
      <c r="K91" s="9"/>
    </row>
    <row r="92" spans="1:11" ht="32.25" customHeight="1">
      <c r="A92" s="13"/>
      <c r="B92" s="45" t="s">
        <v>11</v>
      </c>
      <c r="C92" s="46"/>
      <c r="D92" s="55" t="s">
        <v>12</v>
      </c>
      <c r="E92" s="60" t="s">
        <v>111</v>
      </c>
      <c r="F92" s="38"/>
      <c r="G92" s="38"/>
      <c r="H92" s="38"/>
      <c r="I92" s="21"/>
      <c r="J92" s="21">
        <f>30000+45000+34000+41000</f>
        <v>150000</v>
      </c>
      <c r="K92" s="9"/>
    </row>
    <row r="93" spans="1:11" ht="32.25" hidden="1" customHeight="1">
      <c r="A93" s="33" t="s">
        <v>112</v>
      </c>
      <c r="B93" s="70">
        <v>11</v>
      </c>
      <c r="C93" s="78"/>
      <c r="D93" s="79" t="s">
        <v>113</v>
      </c>
      <c r="E93" s="60"/>
      <c r="F93" s="38"/>
      <c r="G93" s="38"/>
      <c r="H93" s="38"/>
      <c r="I93" s="21"/>
      <c r="J93" s="28">
        <f>J94</f>
        <v>0</v>
      </c>
      <c r="K93" s="9"/>
    </row>
    <row r="94" spans="1:11" ht="43.5" hidden="1" customHeight="1">
      <c r="A94" s="33" t="s">
        <v>114</v>
      </c>
      <c r="B94" s="70">
        <v>11</v>
      </c>
      <c r="C94" s="33" t="s">
        <v>115</v>
      </c>
      <c r="D94" s="79" t="s">
        <v>116</v>
      </c>
      <c r="E94" s="102"/>
      <c r="F94" s="38"/>
      <c r="G94" s="38"/>
      <c r="H94" s="38"/>
      <c r="I94" s="21"/>
      <c r="J94" s="28">
        <f>J95</f>
        <v>0</v>
      </c>
      <c r="K94" s="9"/>
    </row>
    <row r="95" spans="1:11" ht="65.25" hidden="1" customHeight="1">
      <c r="A95" s="33"/>
      <c r="B95" s="45" t="s">
        <v>11</v>
      </c>
      <c r="C95" s="45"/>
      <c r="D95" s="55" t="s">
        <v>12</v>
      </c>
      <c r="E95" s="80" t="s">
        <v>117</v>
      </c>
      <c r="F95" s="38"/>
      <c r="G95" s="38"/>
      <c r="H95" s="38"/>
      <c r="I95" s="21"/>
      <c r="J95" s="21">
        <f>15000-15000</f>
        <v>0</v>
      </c>
      <c r="K95" s="9"/>
    </row>
    <row r="96" spans="1:11" ht="25.5">
      <c r="A96" s="23" t="s">
        <v>16</v>
      </c>
      <c r="B96" s="36">
        <v>12</v>
      </c>
      <c r="C96" s="37"/>
      <c r="D96" s="4" t="s">
        <v>17</v>
      </c>
      <c r="E96" s="103"/>
      <c r="F96" s="9"/>
      <c r="G96" s="9"/>
      <c r="H96" s="9"/>
      <c r="I96" s="28"/>
      <c r="J96" s="28">
        <f>J97+J99+J101+J105+J109+J111+J103</f>
        <v>38134062</v>
      </c>
      <c r="K96" s="9"/>
    </row>
    <row r="97" spans="1:11" ht="29.25" hidden="1" customHeight="1">
      <c r="A97" s="23" t="s">
        <v>130</v>
      </c>
      <c r="B97" s="37" t="s">
        <v>131</v>
      </c>
      <c r="C97" s="111" t="s">
        <v>132</v>
      </c>
      <c r="D97" s="4" t="s">
        <v>133</v>
      </c>
      <c r="E97" s="103"/>
      <c r="F97" s="9"/>
      <c r="G97" s="9"/>
      <c r="H97" s="9"/>
      <c r="I97" s="28"/>
      <c r="J97" s="28">
        <f>J98</f>
        <v>0</v>
      </c>
      <c r="K97" s="9"/>
    </row>
    <row r="98" spans="1:11" ht="15" hidden="1">
      <c r="A98" s="23"/>
      <c r="B98" s="68">
        <v>3210</v>
      </c>
      <c r="C98" s="111"/>
      <c r="D98" s="4"/>
      <c r="E98" s="112"/>
      <c r="F98" s="9"/>
      <c r="G98" s="9"/>
      <c r="H98" s="9"/>
      <c r="I98" s="28"/>
      <c r="J98" s="21"/>
      <c r="K98" s="9"/>
    </row>
    <row r="99" spans="1:11" ht="15">
      <c r="A99" s="17" t="s">
        <v>74</v>
      </c>
      <c r="B99" s="65" t="s">
        <v>63</v>
      </c>
      <c r="C99" s="17" t="s">
        <v>73</v>
      </c>
      <c r="D99" s="15" t="s">
        <v>65</v>
      </c>
      <c r="E99" s="52"/>
      <c r="F99" s="9"/>
      <c r="G99" s="9"/>
      <c r="H99" s="9"/>
      <c r="I99" s="28"/>
      <c r="J99" s="28">
        <f>J100</f>
        <v>2000</v>
      </c>
      <c r="K99" s="9"/>
    </row>
    <row r="100" spans="1:11" ht="25.5">
      <c r="A100" s="38"/>
      <c r="B100" s="22">
        <v>3122</v>
      </c>
      <c r="C100" s="22"/>
      <c r="D100" s="84" t="s">
        <v>71</v>
      </c>
      <c r="E100" s="52" t="s">
        <v>66</v>
      </c>
      <c r="F100" s="9"/>
      <c r="G100" s="9"/>
      <c r="H100" s="9"/>
      <c r="I100" s="28"/>
      <c r="J100" s="21">
        <v>2000</v>
      </c>
      <c r="K100" s="9"/>
    </row>
    <row r="101" spans="1:11" ht="40.5" customHeight="1">
      <c r="A101" s="44" t="s">
        <v>118</v>
      </c>
      <c r="B101" s="35">
        <v>6011</v>
      </c>
      <c r="C101" s="81" t="s">
        <v>137</v>
      </c>
      <c r="D101" s="15" t="s">
        <v>119</v>
      </c>
      <c r="E101" s="104"/>
      <c r="F101" s="9"/>
      <c r="G101" s="9"/>
      <c r="H101" s="9"/>
      <c r="I101" s="28"/>
      <c r="J101" s="28">
        <f>J102</f>
        <v>750000</v>
      </c>
      <c r="K101" s="9"/>
    </row>
    <row r="102" spans="1:11" ht="68.25" customHeight="1">
      <c r="A102" s="40"/>
      <c r="B102" s="82" t="s">
        <v>120</v>
      </c>
      <c r="C102" s="83"/>
      <c r="D102" s="55" t="s">
        <v>139</v>
      </c>
      <c r="E102" s="104" t="s">
        <v>121</v>
      </c>
      <c r="F102" s="9"/>
      <c r="G102" s="9"/>
      <c r="H102" s="9"/>
      <c r="I102" s="28"/>
      <c r="J102" s="21">
        <v>750000</v>
      </c>
      <c r="K102" s="9"/>
    </row>
    <row r="103" spans="1:11" ht="45" customHeight="1">
      <c r="A103" s="44" t="s">
        <v>186</v>
      </c>
      <c r="B103" s="44" t="s">
        <v>187</v>
      </c>
      <c r="C103" s="81" t="s">
        <v>188</v>
      </c>
      <c r="D103" s="35" t="s">
        <v>189</v>
      </c>
      <c r="E103" s="36"/>
      <c r="F103" s="9"/>
      <c r="G103" s="9"/>
      <c r="H103" s="9"/>
      <c r="I103" s="28"/>
      <c r="J103" s="28">
        <f>J104</f>
        <v>212000</v>
      </c>
      <c r="K103" s="9"/>
    </row>
    <row r="104" spans="1:11" ht="36" customHeight="1">
      <c r="A104" s="44"/>
      <c r="B104" s="134" t="s">
        <v>11</v>
      </c>
      <c r="C104" s="81"/>
      <c r="D104" s="55" t="s">
        <v>12</v>
      </c>
      <c r="E104" s="135" t="s">
        <v>213</v>
      </c>
      <c r="F104" s="9"/>
      <c r="G104" s="9"/>
      <c r="H104" s="9"/>
      <c r="I104" s="28"/>
      <c r="J104" s="21">
        <f>147000+65000</f>
        <v>212000</v>
      </c>
      <c r="K104" s="9"/>
    </row>
    <row r="105" spans="1:11" ht="25.5" customHeight="1">
      <c r="A105" s="33">
        <v>1217640</v>
      </c>
      <c r="B105" s="33">
        <v>7640</v>
      </c>
      <c r="C105" s="33" t="s">
        <v>134</v>
      </c>
      <c r="D105" s="26" t="s">
        <v>70</v>
      </c>
      <c r="E105" s="9"/>
      <c r="F105" s="38"/>
      <c r="G105" s="38"/>
      <c r="H105" s="38"/>
      <c r="I105" s="28"/>
      <c r="J105" s="28">
        <f>J106</f>
        <v>461000</v>
      </c>
      <c r="K105" s="38"/>
    </row>
    <row r="106" spans="1:11" ht="92.25" customHeight="1">
      <c r="A106" s="33"/>
      <c r="B106" s="45" t="s">
        <v>67</v>
      </c>
      <c r="C106" s="33"/>
      <c r="D106" s="84" t="s">
        <v>71</v>
      </c>
      <c r="E106" s="91" t="s">
        <v>72</v>
      </c>
      <c r="F106" s="38"/>
      <c r="G106" s="38"/>
      <c r="H106" s="38"/>
      <c r="I106" s="41"/>
      <c r="J106" s="62">
        <v>461000</v>
      </c>
      <c r="K106" s="38"/>
    </row>
    <row r="107" spans="1:11" ht="39" hidden="1" customHeight="1">
      <c r="A107" s="166"/>
      <c r="B107" s="167"/>
      <c r="C107" s="168"/>
      <c r="D107" s="169"/>
      <c r="E107" s="170"/>
      <c r="F107" s="38"/>
      <c r="G107" s="38"/>
      <c r="H107" s="38"/>
      <c r="I107" s="41"/>
      <c r="J107" s="62"/>
      <c r="K107" s="38"/>
    </row>
    <row r="108" spans="1:11" ht="30" hidden="1" customHeight="1">
      <c r="A108" s="166"/>
      <c r="B108" s="167"/>
      <c r="C108" s="168"/>
      <c r="D108" s="169"/>
      <c r="E108" s="170"/>
      <c r="F108" s="85"/>
      <c r="G108" s="85"/>
      <c r="H108" s="85"/>
      <c r="I108" s="86"/>
      <c r="J108" s="87">
        <f>J120</f>
        <v>30000</v>
      </c>
      <c r="K108" s="9"/>
    </row>
    <row r="109" spans="1:11" ht="34.5" customHeight="1">
      <c r="A109" s="123">
        <v>1217670</v>
      </c>
      <c r="B109" s="73">
        <v>7670</v>
      </c>
      <c r="C109" s="124" t="s">
        <v>126</v>
      </c>
      <c r="D109" s="66" t="s">
        <v>185</v>
      </c>
      <c r="E109" s="125"/>
      <c r="F109" s="85"/>
      <c r="G109" s="85"/>
      <c r="H109" s="85"/>
      <c r="I109" s="86"/>
      <c r="J109" s="87">
        <f>J110</f>
        <v>720000</v>
      </c>
      <c r="K109" s="9"/>
    </row>
    <row r="110" spans="1:11" ht="63" customHeight="1">
      <c r="A110" s="116"/>
      <c r="B110" s="117">
        <v>3210</v>
      </c>
      <c r="C110" s="121"/>
      <c r="D110" s="55" t="s">
        <v>80</v>
      </c>
      <c r="E110" s="137" t="s">
        <v>208</v>
      </c>
      <c r="F110" s="85"/>
      <c r="G110" s="85"/>
      <c r="H110" s="85"/>
      <c r="I110" s="86"/>
      <c r="J110" s="89">
        <f>300000+420000</f>
        <v>720000</v>
      </c>
      <c r="K110" s="9"/>
    </row>
    <row r="111" spans="1:11" ht="40.5" customHeight="1">
      <c r="A111" s="123">
        <v>1218110</v>
      </c>
      <c r="B111" s="73">
        <v>8110</v>
      </c>
      <c r="C111" s="124" t="s">
        <v>99</v>
      </c>
      <c r="D111" s="66" t="s">
        <v>100</v>
      </c>
      <c r="E111" s="122"/>
      <c r="F111" s="85"/>
      <c r="G111" s="85"/>
      <c r="H111" s="85"/>
      <c r="I111" s="86"/>
      <c r="J111" s="87">
        <f>J112+J113</f>
        <v>35989062</v>
      </c>
      <c r="K111" s="9"/>
    </row>
    <row r="112" spans="1:11" ht="49.5" customHeight="1">
      <c r="A112" s="116"/>
      <c r="B112" s="117">
        <v>3122</v>
      </c>
      <c r="C112" s="121"/>
      <c r="D112" s="133" t="s">
        <v>71</v>
      </c>
      <c r="E112" s="136" t="s">
        <v>193</v>
      </c>
      <c r="F112" s="85"/>
      <c r="G112" s="85"/>
      <c r="H112" s="85"/>
      <c r="I112" s="86"/>
      <c r="J112" s="89">
        <f>41900000-5910938</f>
        <v>35989062</v>
      </c>
      <c r="K112" s="9"/>
    </row>
    <row r="113" spans="1:11" ht="69" hidden="1" customHeight="1">
      <c r="A113" s="116"/>
      <c r="B113" s="117">
        <v>3110</v>
      </c>
      <c r="C113" s="124"/>
      <c r="F113" s="85"/>
      <c r="G113" s="85"/>
      <c r="H113" s="85"/>
      <c r="I113" s="86"/>
      <c r="J113" s="89"/>
      <c r="K113" s="9"/>
    </row>
    <row r="114" spans="1:11" ht="30" customHeight="1">
      <c r="A114" s="16" t="s">
        <v>122</v>
      </c>
      <c r="B114" s="15">
        <v>31</v>
      </c>
      <c r="C114" s="88"/>
      <c r="D114" s="15" t="s">
        <v>123</v>
      </c>
      <c r="E114" s="105"/>
      <c r="F114" s="85"/>
      <c r="G114" s="85"/>
      <c r="H114" s="85"/>
      <c r="I114" s="86"/>
      <c r="J114" s="87">
        <f>J117+J115</f>
        <v>101300</v>
      </c>
      <c r="K114" s="9"/>
    </row>
    <row r="115" spans="1:11" ht="30" customHeight="1">
      <c r="A115" s="33" t="s">
        <v>217</v>
      </c>
      <c r="B115" s="35">
        <v>7520</v>
      </c>
      <c r="C115" s="88" t="s">
        <v>94</v>
      </c>
      <c r="D115" s="73" t="s">
        <v>95</v>
      </c>
      <c r="E115" s="110"/>
      <c r="F115" s="85"/>
      <c r="G115" s="85"/>
      <c r="H115" s="85"/>
      <c r="I115" s="86"/>
      <c r="J115" s="87">
        <f>J116</f>
        <v>46000</v>
      </c>
      <c r="K115" s="9"/>
    </row>
    <row r="116" spans="1:11" ht="30" customHeight="1">
      <c r="A116" s="16"/>
      <c r="B116" s="15"/>
      <c r="C116" s="88"/>
      <c r="D116" s="55" t="s">
        <v>12</v>
      </c>
      <c r="E116" s="152" t="s">
        <v>96</v>
      </c>
      <c r="F116" s="85"/>
      <c r="G116" s="85"/>
      <c r="H116" s="85"/>
      <c r="I116" s="86"/>
      <c r="J116" s="89">
        <v>46000</v>
      </c>
      <c r="K116" s="9"/>
    </row>
    <row r="117" spans="1:11" ht="30" customHeight="1">
      <c r="A117" s="16" t="s">
        <v>124</v>
      </c>
      <c r="B117" s="33" t="s">
        <v>125</v>
      </c>
      <c r="C117" s="81" t="s">
        <v>126</v>
      </c>
      <c r="D117" s="4" t="s">
        <v>127</v>
      </c>
      <c r="E117" s="106"/>
      <c r="F117" s="85"/>
      <c r="G117" s="85"/>
      <c r="H117" s="85"/>
      <c r="I117" s="86"/>
      <c r="J117" s="87">
        <f>J118</f>
        <v>55300</v>
      </c>
      <c r="K117" s="9"/>
    </row>
    <row r="118" spans="1:11" ht="48.75" customHeight="1">
      <c r="A118" s="16"/>
      <c r="B118" s="71">
        <v>2281</v>
      </c>
      <c r="C118" s="29"/>
      <c r="D118" s="71" t="s">
        <v>91</v>
      </c>
      <c r="E118" s="107" t="s">
        <v>128</v>
      </c>
      <c r="F118" s="85"/>
      <c r="G118" s="85"/>
      <c r="H118" s="85"/>
      <c r="I118" s="86"/>
      <c r="J118" s="89">
        <f>5300+5000+25000+20000</f>
        <v>55300</v>
      </c>
      <c r="K118" s="9"/>
    </row>
    <row r="119" spans="1:11" ht="30" customHeight="1">
      <c r="A119" s="16" t="s">
        <v>51</v>
      </c>
      <c r="B119" s="35">
        <v>37</v>
      </c>
      <c r="C119" s="29"/>
      <c r="D119" s="15" t="s">
        <v>52</v>
      </c>
      <c r="E119" s="108"/>
      <c r="F119" s="53"/>
      <c r="G119" s="53"/>
      <c r="H119" s="53"/>
      <c r="I119" s="54"/>
      <c r="J119" s="64">
        <f>J120+J122+J124</f>
        <v>1657800</v>
      </c>
      <c r="K119" s="9"/>
    </row>
    <row r="120" spans="1:11" ht="30" customHeight="1">
      <c r="A120" s="17" t="s">
        <v>53</v>
      </c>
      <c r="B120" s="34" t="s">
        <v>48</v>
      </c>
      <c r="C120" s="34" t="s">
        <v>49</v>
      </c>
      <c r="D120" s="12" t="s">
        <v>50</v>
      </c>
      <c r="E120" s="109"/>
      <c r="F120" s="53"/>
      <c r="G120" s="53"/>
      <c r="H120" s="53"/>
      <c r="I120" s="54"/>
      <c r="J120" s="64">
        <f>J121</f>
        <v>30000</v>
      </c>
      <c r="K120" s="9"/>
    </row>
    <row r="121" spans="1:11" ht="30" customHeight="1">
      <c r="A121" s="16"/>
      <c r="B121" s="24" t="s">
        <v>11</v>
      </c>
      <c r="C121" s="56"/>
      <c r="D121" s="55" t="s">
        <v>12</v>
      </c>
      <c r="E121" s="77" t="s">
        <v>152</v>
      </c>
      <c r="F121" s="53"/>
      <c r="G121" s="53"/>
      <c r="H121" s="53"/>
      <c r="I121" s="54"/>
      <c r="J121" s="63">
        <v>30000</v>
      </c>
      <c r="K121" s="9"/>
    </row>
    <row r="122" spans="1:11" ht="30" customHeight="1">
      <c r="A122" s="33" t="s">
        <v>129</v>
      </c>
      <c r="B122" s="35">
        <v>7520</v>
      </c>
      <c r="C122" s="33" t="s">
        <v>94</v>
      </c>
      <c r="D122" s="73" t="s">
        <v>95</v>
      </c>
      <c r="E122" s="110"/>
      <c r="F122" s="53"/>
      <c r="G122" s="53"/>
      <c r="H122" s="53"/>
      <c r="I122" s="54"/>
      <c r="J122" s="64">
        <f>J123</f>
        <v>77800</v>
      </c>
      <c r="K122" s="9"/>
    </row>
    <row r="123" spans="1:11" ht="33" customHeight="1">
      <c r="A123" s="16"/>
      <c r="B123" s="24" t="s">
        <v>11</v>
      </c>
      <c r="C123" s="8"/>
      <c r="D123" s="55" t="s">
        <v>12</v>
      </c>
      <c r="E123" s="80" t="s">
        <v>96</v>
      </c>
      <c r="F123" s="53"/>
      <c r="G123" s="53"/>
      <c r="H123" s="53"/>
      <c r="I123" s="54"/>
      <c r="J123" s="63">
        <v>77800</v>
      </c>
      <c r="K123" s="9"/>
    </row>
    <row r="124" spans="1:11" ht="52.5" customHeight="1">
      <c r="A124" s="33" t="s">
        <v>204</v>
      </c>
      <c r="B124" s="35">
        <v>9800</v>
      </c>
      <c r="C124" s="34" t="s">
        <v>131</v>
      </c>
      <c r="D124" s="15" t="s">
        <v>205</v>
      </c>
      <c r="E124" s="141"/>
      <c r="F124" s="53"/>
      <c r="G124" s="53"/>
      <c r="H124" s="53"/>
      <c r="I124" s="54"/>
      <c r="J124" s="64">
        <f>J125+J126</f>
        <v>1550000</v>
      </c>
      <c r="K124" s="9"/>
    </row>
    <row r="125" spans="1:11" ht="52.5" customHeight="1">
      <c r="A125" s="16"/>
      <c r="B125" s="24" t="s">
        <v>206</v>
      </c>
      <c r="C125" s="8"/>
      <c r="D125" s="153" t="s">
        <v>207</v>
      </c>
      <c r="E125" s="151" t="s">
        <v>218</v>
      </c>
      <c r="F125" s="53"/>
      <c r="G125" s="53"/>
      <c r="H125" s="53"/>
      <c r="I125" s="54"/>
      <c r="J125" s="63">
        <v>1050000</v>
      </c>
      <c r="K125" s="9"/>
    </row>
    <row r="126" spans="1:11" ht="80.25" customHeight="1">
      <c r="A126" s="16"/>
      <c r="B126" s="24" t="s">
        <v>206</v>
      </c>
      <c r="C126" s="8"/>
      <c r="D126" s="153" t="s">
        <v>207</v>
      </c>
      <c r="E126" s="151" t="s">
        <v>219</v>
      </c>
      <c r="F126" s="154"/>
      <c r="G126" s="53"/>
      <c r="H126" s="53"/>
      <c r="I126" s="54"/>
      <c r="J126" s="63">
        <v>500000</v>
      </c>
      <c r="K126" s="9"/>
    </row>
    <row r="127" spans="1:11" ht="15.75">
      <c r="A127" s="9"/>
      <c r="B127" s="9"/>
      <c r="C127" s="9"/>
      <c r="D127" s="9"/>
      <c r="E127" s="18" t="s">
        <v>19</v>
      </c>
      <c r="F127" s="9"/>
      <c r="G127" s="9"/>
      <c r="H127" s="9"/>
      <c r="I127" s="14"/>
      <c r="J127" s="61">
        <f>J28+J55+J80+J86+J93+J96+J114+J119</f>
        <v>115114020</v>
      </c>
      <c r="K127" s="9"/>
    </row>
    <row r="128" spans="1:11" ht="14.25">
      <c r="A128" s="9"/>
      <c r="B128" s="9"/>
      <c r="C128" s="9"/>
      <c r="D128" s="9"/>
      <c r="E128" s="19" t="s">
        <v>20</v>
      </c>
      <c r="F128" s="9"/>
      <c r="G128" s="9"/>
      <c r="H128" s="9"/>
      <c r="I128" s="14"/>
      <c r="J128" s="61">
        <f>J27+J127</f>
        <v>120355217.01000001</v>
      </c>
      <c r="K128" s="9"/>
    </row>
    <row r="130" spans="4:8" ht="15.75">
      <c r="D130" s="163" t="s">
        <v>138</v>
      </c>
      <c r="E130" s="164"/>
      <c r="F130" s="164"/>
      <c r="G130" s="164"/>
      <c r="H130" s="164"/>
    </row>
  </sheetData>
  <mergeCells count="15">
    <mergeCell ref="A107:A108"/>
    <mergeCell ref="B107:B108"/>
    <mergeCell ref="C107:C108"/>
    <mergeCell ref="D107:D108"/>
    <mergeCell ref="E107:E108"/>
    <mergeCell ref="D130:H130"/>
    <mergeCell ref="F2:K2"/>
    <mergeCell ref="F3:K3"/>
    <mergeCell ref="F4:K4"/>
    <mergeCell ref="H1:J1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Finvid8</cp:lastModifiedBy>
  <cp:lastPrinted>2025-04-24T07:41:18Z</cp:lastPrinted>
  <dcterms:created xsi:type="dcterms:W3CDTF">2019-12-16T13:20:45Z</dcterms:created>
  <dcterms:modified xsi:type="dcterms:W3CDTF">2025-04-24T09:30:32Z</dcterms:modified>
</cp:coreProperties>
</file>