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definedNames>
    <definedName name="_xlnm.Print_Area" localSheetId="0">Лист1!$A$1:$K$147</definedName>
  </definedNames>
  <calcPr calcId="125725"/>
</workbook>
</file>

<file path=xl/calcChain.xml><?xml version="1.0" encoding="utf-8"?>
<calcChain xmlns="http://schemas.openxmlformats.org/spreadsheetml/2006/main">
  <c r="J57" i="1"/>
  <c r="J48"/>
  <c r="J128"/>
  <c r="J127" s="1"/>
  <c r="J58"/>
  <c r="J88"/>
  <c r="J46"/>
  <c r="J126"/>
  <c r="J13"/>
  <c r="J17"/>
  <c r="J27"/>
  <c r="J32"/>
  <c r="J31" s="1"/>
  <c r="J100"/>
  <c r="J103"/>
  <c r="J37"/>
  <c r="J59"/>
  <c r="J76"/>
  <c r="J92" l="1"/>
  <c r="J98"/>
  <c r="J78"/>
  <c r="J62"/>
  <c r="J34"/>
  <c r="J45"/>
  <c r="J141"/>
  <c r="J131"/>
  <c r="J132"/>
  <c r="J69"/>
  <c r="J120"/>
  <c r="J80"/>
  <c r="J135"/>
  <c r="J82"/>
  <c r="J101"/>
  <c r="J108" l="1"/>
  <c r="J113"/>
  <c r="J119"/>
  <c r="J52" l="1"/>
  <c r="J42"/>
  <c r="J15"/>
  <c r="J14" s="1"/>
  <c r="J125" l="1"/>
  <c r="J111"/>
  <c r="J84"/>
  <c r="J74" l="1"/>
  <c r="J72"/>
  <c r="J95"/>
  <c r="J36"/>
  <c r="J20"/>
  <c r="J12"/>
  <c r="J11" s="1"/>
  <c r="J50" l="1"/>
  <c r="J51"/>
  <c r="J23"/>
  <c r="J22" s="1"/>
  <c r="J90" l="1"/>
  <c r="J115" l="1"/>
  <c r="J139" l="1"/>
  <c r="J134"/>
  <c r="J117"/>
  <c r="J110"/>
  <c r="J109" s="1"/>
  <c r="J107"/>
  <c r="J56"/>
  <c r="J49" l="1"/>
  <c r="J47"/>
  <c r="J43"/>
  <c r="J41"/>
  <c r="J38"/>
  <c r="J19" l="1"/>
  <c r="J87"/>
  <c r="J18" l="1"/>
  <c r="J29" s="1"/>
  <c r="J24"/>
  <c r="J86" l="1"/>
  <c r="J93"/>
  <c r="J105" l="1"/>
  <c r="J137"/>
  <c r="J136" s="1"/>
  <c r="J124" l="1"/>
  <c r="J30"/>
  <c r="J121" l="1"/>
  <c r="J112" s="1"/>
  <c r="J144" l="1"/>
  <c r="J145" l="1"/>
</calcChain>
</file>

<file path=xl/sharedStrings.xml><?xml version="1.0" encoding="utf-8"?>
<sst xmlns="http://schemas.openxmlformats.org/spreadsheetml/2006/main" count="409" uniqueCount="253">
  <si>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</si>
  <si>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</si>
  <si>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</si>
  <si>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</si>
  <si>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</si>
  <si>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</si>
  <si>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</si>
  <si>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</si>
  <si>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>0200000</t>
  </si>
  <si>
    <t>Виконавчий комітет міської ради</t>
  </si>
  <si>
    <t>02</t>
  </si>
  <si>
    <t>3110</t>
  </si>
  <si>
    <t xml:space="preserve">Придбання обладнання і предметів довгострокового користування </t>
  </si>
  <si>
    <t>0800000</t>
  </si>
  <si>
    <t>Управління соціального захисту населення міської ради</t>
  </si>
  <si>
    <t>08</t>
  </si>
  <si>
    <t>1200000</t>
  </si>
  <si>
    <t>Управління ЖКГ та будівництва міської ради</t>
  </si>
  <si>
    <t>1217461</t>
  </si>
  <si>
    <t>Усього передані кошти</t>
  </si>
  <si>
    <t>РАЗОМ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</si>
  <si>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</si>
  <si>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</si>
  <si>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</si>
  <si>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</si>
  <si>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</si>
  <si>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</si>
  <si>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</si>
  <si>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</si>
  <si>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</si>
  <si>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</si>
  <si>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</si>
  <si>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</si>
  <si>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</si>
  <si>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капітальних вкладень бюджету Ніжинської міської ТГ у розрізі інвестиційних проектів</t>
  </si>
  <si>
    <t>Капітальний ремонт частини даху ЗОШ № 7 м.Ніжин, вул. Гоголя,15 Чернігівська обл., в т.ч. ПКД</t>
  </si>
  <si>
    <t>Обсяг капітальних вкладень місцевого бюджету всього, гривень</t>
  </si>
  <si>
    <t>Додаток 6-1</t>
  </si>
  <si>
    <t>Капітальний ремонт та обладнання найпростішого укриття у підвальному приміщенні (№ 2) ЗОШ № 7 в т.ч. ПКД</t>
  </si>
  <si>
    <t>Капітальний ремонт примусової вентиляції та приміщення захисної споруди цивільного захисту ЗОШ № 7 в т.ч.ПКД"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</si>
  <si>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</si>
  <si>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</si>
  <si>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</si>
  <si>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</si>
  <si>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</si>
  <si>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</si>
  <si>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</si>
  <si>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</si>
  <si>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3700000</t>
  </si>
  <si>
    <t>Фінансове управління міської ради</t>
  </si>
  <si>
    <t>3710160</t>
  </si>
  <si>
    <t>1000000</t>
  </si>
  <si>
    <t>Управління культури і туризму Ніжинської міської ради</t>
  </si>
  <si>
    <t>Забезпечення діяльності палаців і будинків культури</t>
  </si>
  <si>
    <t>1014060</t>
  </si>
  <si>
    <t>4060</t>
  </si>
  <si>
    <t>0828</t>
  </si>
  <si>
    <t>0810160</t>
  </si>
  <si>
    <t>Цифрова, звукова робоча станція</t>
  </si>
  <si>
    <t>Обсяг капітальних вкладень місцевого бюджету у 2025 році, гривень</t>
  </si>
  <si>
    <t>1300</t>
  </si>
  <si>
    <t>0990</t>
  </si>
  <si>
    <t>Будівництво освітніх установ та закладів</t>
  </si>
  <si>
    <t>3122</t>
  </si>
  <si>
    <t>0443</t>
  </si>
  <si>
    <t>7640</t>
  </si>
  <si>
    <t>Заходи з енергозбереження</t>
  </si>
  <si>
    <t>Капітальне будівництво (придбання) інших об’єктів</t>
  </si>
  <si>
    <t xml:space="preserve">Комплексна програма енергоефективності бюджетної, комунальної та житлової сфер  Ніжинської  міської ТГ "Будівництво  мережевої  сонячної  електростанції на 130кВт для власного споживання  електричної енергії КП "НУВКГ" (ВНС "Червона Гребля") </t>
  </si>
  <si>
    <t>0470</t>
  </si>
  <si>
    <t>1211300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</si>
  <si>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</si>
  <si>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</si>
  <si>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</si>
  <si>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</si>
  <si>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</si>
  <si>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</si>
  <si>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"Фінансова підтримка та розвиток  Комунального некомерційного підприємства "Ніжинський міський пологовий будинок на 2025 рік"</t>
  </si>
  <si>
    <t>0212100</t>
  </si>
  <si>
    <t>2100</t>
  </si>
  <si>
    <t>0722</t>
  </si>
  <si>
    <t>Стоматологічна допомога населенню</t>
  </si>
  <si>
    <t>Капітальне будівництво (придбання) житла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</si>
  <si>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2025-2027 роки</t>
  </si>
  <si>
    <t>0217350</t>
  </si>
  <si>
    <t>7350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</si>
  <si>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</si>
  <si>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</si>
  <si>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МЦП "Розробка схем та пректних рішень масового застосування та детального планування"(Розроблення комплексного плану просторового розвитку)</t>
  </si>
  <si>
    <t>0217520</t>
  </si>
  <si>
    <t>0460</t>
  </si>
  <si>
    <t>Реалізація Національної програми інформатизації</t>
  </si>
  <si>
    <t>Програма інформатизації Ніжинської міської територіальної громади на 2024 - 2026 роки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</si>
  <si>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</si>
  <si>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</si>
  <si>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</si>
  <si>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</si>
  <si>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</si>
  <si>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</si>
  <si>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0380</t>
  </si>
  <si>
    <t>Заходи та роботи з територіальної оборони</t>
  </si>
  <si>
    <t>0212030</t>
  </si>
  <si>
    <t>0611300</t>
  </si>
  <si>
    <t>1014082</t>
  </si>
  <si>
    <t>4082</t>
  </si>
  <si>
    <t>0829</t>
  </si>
  <si>
    <t>Інші заходи в галузі  культури і мистецтва</t>
  </si>
  <si>
    <t>Програма розвитку культури, мистецтва і охорони культурної спадщини на 2025 рік</t>
  </si>
  <si>
    <t>1100000</t>
  </si>
  <si>
    <t>Відділ з питань фізичної культури та спорту міської ради</t>
  </si>
  <si>
    <t>1115011</t>
  </si>
  <si>
    <t>0810</t>
  </si>
  <si>
    <t>Проведення навчально-тренувальних зборів і змагань з олімпійських видів спорту</t>
  </si>
  <si>
    <t>Програма розвитку фізичної культури та спорту відділу з питань фізичної культури та спорту  на 2025 рік( придбання інвентарю-страхувального подіума для тренера з спортивної гімнастики)</t>
  </si>
  <si>
    <t>1216011</t>
  </si>
  <si>
    <t>Експлуатація та технічне обслуговування житлового фонду</t>
  </si>
  <si>
    <t>3131</t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</si>
  <si>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2025рік</t>
  </si>
  <si>
    <t>3100000</t>
  </si>
  <si>
    <t>Управління комунального майна та земельних відносин</t>
  </si>
  <si>
    <t>3117650</t>
  </si>
  <si>
    <t>7650</t>
  </si>
  <si>
    <t>0490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</si>
  <si>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</si>
  <si>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2025 рік</t>
  </si>
  <si>
    <t>3717520</t>
  </si>
  <si>
    <t>1210180</t>
  </si>
  <si>
    <t>0180</t>
  </si>
  <si>
    <t>0133</t>
  </si>
  <si>
    <t>Інша діяльність у сфері державного управління</t>
  </si>
  <si>
    <t xml:space="preserve"> 0470</t>
  </si>
  <si>
    <t>у 2025 році</t>
  </si>
  <si>
    <t>0733</t>
  </si>
  <si>
    <t>0610</t>
  </si>
  <si>
    <t>Міський голова                                                                                                          Олександр КОДОЛА</t>
  </si>
  <si>
    <t>Капітальний ремонт житлового фонду (приміщень)</t>
  </si>
  <si>
    <t>0617640</t>
  </si>
  <si>
    <t>7461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</si>
  <si>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</si>
  <si>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0456</t>
  </si>
  <si>
    <t>3123</t>
  </si>
  <si>
    <t>3124</t>
  </si>
  <si>
    <t>Будівництво світлофорного об’єкта по вул. Незалежності в м. Ніжин, Чернігівської області в т.ч. ПКД</t>
  </si>
  <si>
    <t xml:space="preserve">Виготовлення ПКД по будівництву світлофорного об’єкта на перехресті вул. Шевченка - вул. Синяківська в  м. Ніжин, Чернігівської області </t>
  </si>
  <si>
    <t>0921</t>
  </si>
  <si>
    <t>0210180</t>
  </si>
  <si>
    <t xml:space="preserve">Обладнання і предмети довгострокового користування </t>
  </si>
  <si>
    <t>Програма розвитку цивільного захисту Ніжинської міської територіальної громади на 2025 рік</t>
  </si>
  <si>
    <t>Програма розвитку цивільного захисту  Ніжинської міської ТГ на 2025 рік (нове будівництво міської автоматизованої системи центрального оповіщення м.Ніжина)</t>
  </si>
  <si>
    <t xml:space="preserve">до рiшення  Ніжинської міської ради </t>
  </si>
  <si>
    <t xml:space="preserve">"Про бюджет Ніжинської міської територіальної громади на 2025 рік        </t>
  </si>
  <si>
    <t>Очікуваний рівень готовності проекту на кінець 2025року</t>
  </si>
  <si>
    <t>1213250</t>
  </si>
  <si>
    <t>Будівництво установ та закладів соціальної сфери</t>
  </si>
  <si>
    <t>Реконструкція та реставрація інших об’єктів</t>
  </si>
  <si>
    <t>3211</t>
  </si>
  <si>
    <t>3212</t>
  </si>
  <si>
    <t>Інша субвенція з місцевого бюджету  на виконання доручень виборців депутатами обласної ради (придбання реєстратора добового моніторування артеріального  тиску)</t>
  </si>
  <si>
    <t>Програма сприяння розвитку волонтерства Ніжинської територіальної громади на 2023-2027 роки</t>
  </si>
  <si>
    <t>Інша субвенція з місцевого бюджету  на виконання доручень виборців депутатами обласної ради (придбання крісла масажного)</t>
  </si>
  <si>
    <t>0611183</t>
  </si>
  <si>
    <t>0611184</t>
  </si>
  <si>
    <t>1090</t>
  </si>
  <si>
    <t>1183</t>
  </si>
  <si>
    <t>1184</t>
  </si>
  <si>
    <t>Співфінансування заходів, що реалізуються за рахунок субвенції з ДБ МБ на реалізацію публічного проекту на забезпечення якісної, сучасної та доступної загальної середньої освіти "Нова українська школа"</t>
  </si>
  <si>
    <t>Виконання заходів, спрямованих на реалізацію публічного інвестиційного проекту на забезпечення якісної, сучасної та доступеної загальної середньої освіти "Нова українська школа" за рахунок субвенції з ДБ МБ</t>
  </si>
  <si>
    <t>Субвенція з ДБ МБ на реалізацію публічного інвестиційного проекту на забезпечення якісної, сучасної та доступеної загальної середньої освіти "Нова українська школа"  у 2025 році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</si>
  <si>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</si>
  <si>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</si>
  <si>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0611291</t>
  </si>
  <si>
    <t>0611292</t>
  </si>
  <si>
    <t>1291</t>
  </si>
  <si>
    <t>1292</t>
  </si>
  <si>
    <t>0216086</t>
  </si>
  <si>
    <t>6086</t>
  </si>
  <si>
    <t>Внески до статутного капіталу суб’єктів господарювання</t>
  </si>
  <si>
    <t>1216030</t>
  </si>
  <si>
    <t>6030</t>
  </si>
  <si>
    <t>0620</t>
  </si>
  <si>
    <t>Організація благоустрою населених пунктів</t>
  </si>
  <si>
    <t>Співфінансування субвенції з ДБ МБ  на реалізацію публічного інвестиційного проекту на забезпечення якісної , сучасної та доступної загальної середньої освіти "Нова українська школа" у 2025 році (20%) вільний залишок</t>
  </si>
  <si>
    <t>Співфінансування субвенції з місцевого бюджету за рахунок залишку освітньої субвенції, що утворилася на початок бюджетного періоду (вільний залишок)</t>
  </si>
  <si>
    <t>Програма розвитку цивільного захисту Ніжинської міської територіальної громади на 2025 рік (вільний залишок)</t>
  </si>
  <si>
    <t>Комплексна програма заходів та робіт з територіальної оборони  Ніжинської міської територіальної громади на 2025 рік в т.ч. вільний залишок - 5600000,00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</si>
  <si>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2025 рік</t>
  </si>
  <si>
    <t>Надання спеціалізованої освіти мистецькими школами</t>
  </si>
  <si>
    <t>Субвенція з ОБ на виконання доручень виборців депутатами обласної ради (сценічний одяг)</t>
  </si>
  <si>
    <t>1011080</t>
  </si>
  <si>
    <t>0611262</t>
  </si>
  <si>
    <t>1262</t>
  </si>
  <si>
    <t>Виконання заходів щодо облаштування безпечних умов у закладах загальної середньої освіти за рахунок субвенції з державного бюджету місцевим бюджетам</t>
  </si>
  <si>
    <t>Субвенція з ДБ МБ на реалізацію публічного інвестиційного проекту на облаштування безпечних умов у закладах, що надають загальну середню освіту (облаштування укриттів, зокрема військовиї (війсьво - морськиї, військово - спортивних) ліцеях, ліцеях із посиленою військово -фізичною підготовкою)</t>
  </si>
  <si>
    <t>3719800</t>
  </si>
  <si>
    <t>Субвенція з місцевого бюджету державному бюджету на виконання програм соціально - економічного розвитку регіонів</t>
  </si>
  <si>
    <t>3220</t>
  </si>
  <si>
    <t>Капітальні трансферти органам державного управління інших рівнів</t>
  </si>
  <si>
    <t>0611261</t>
  </si>
  <si>
    <t>1261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</si>
  <si>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(облаштування укриттів), зокрема військових (військово-морських, військово-спортивних) ліцеях, ліцеях із посиленою військово-фізичною підготовкою</t>
  </si>
  <si>
    <t>Придбання саджанців багаторічних рослин та автобусної зупинки "Кунашівська"</t>
  </si>
  <si>
    <t>Розроблення  ПКД "Капітальний ремонт "Встановлення автоматичної системи пожежної сигналізації, оповіщення по пожежу, управління евакуацією людей, устаткування передавання тривожних сповіщень в приміщеннях Ніжинської гімназії №3 та проведення експертизи ПКД</t>
  </si>
  <si>
    <t>Придбання проектора для БДЮ</t>
  </si>
  <si>
    <t>Інша діяльність щодо забезпечення житлом громадян</t>
  </si>
  <si>
    <t>3117520</t>
  </si>
  <si>
    <t>Програма профілактики правопорушень "Правопорядок" на 2025 рік (придбання службового автомобіля для поліцейського офіцера громади - 1050,0 тис.грн.)</t>
  </si>
  <si>
    <t>Програма фінансової підтримки територіального  сервісного центру № 7443 РСЦ ГСЦ МВС в Київській  та Чернігівській областях  на 2025 рік( проведення капітального ресонту приміщення та відновлення сервісного центру ГЦС МВС - 500,0 тис.грн.)</t>
  </si>
  <si>
    <t>0217330</t>
  </si>
  <si>
    <t>Будівництво 1 інших об'єктів комунальної власності</t>
  </si>
  <si>
    <t>Співфінансування субвенцїї з ДБ МБ на реалізацію публічного інвестиційного проекту на облаштування безпечних умов у закладах, що надають загальну середню освіту (облаштування укриттів, зокрема військовиї (війсьво - морськиї, військово - спортивних) ліцеях, ліцеях із посиленою військово -фізичною підготовкою) (капітальний ремонт частини протирадіаційного укриття на 600 чол. Ніжинської гімназії № 15 "Основа" Ніжинської міської ради в м. Ніжині по вул. Об’їжджа, 123 Чернігівської області)</t>
  </si>
  <si>
    <t>Виготовлення проектно-кошторисної документації по об'єкту "Капітальний ремонт вентиляційної системи в укритті гімназії  № 17"</t>
  </si>
  <si>
    <t>Виготовлення проектно-кошторисної документації по об'єкту "Капітальний ремонт вентиляції в укритті гімназії  № 16 Престиж"</t>
  </si>
  <si>
    <t>Капітальний ремонт частини протирадіаційного укриття на 600 чол. Ніжинської гімназії № 15 "Основа" Ніжинської міської ради в м. Ніжині по вул. Об’їжджа, 123 Чернігівської області в т.ч. ПКД)</t>
  </si>
  <si>
    <t>0611232</t>
  </si>
  <si>
    <t>1232</t>
  </si>
  <si>
    <t>Виконання заходів щодо забезпечення реалізації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підготовкою, за рахунок субвенції з державного бюджету місцевим бюджетам</t>
  </si>
  <si>
    <t>Капітальний ремонт "Встановлення автоматичної системи пожежної сигналізації, оповіщення про пожежу, управління евакуацією людей, устаткування передавання тривожних сповіщень в приміщеннях Ніжинської гімназії №3 Ніжинської міської ради Чернігівської області за адресою: Чернігівська обл.,            м. Ніжин, вул. С.Прощенка, 6-А"</t>
  </si>
  <si>
    <t>0813225</t>
  </si>
  <si>
    <t>3225</t>
  </si>
  <si>
    <t>3240</t>
  </si>
  <si>
    <t>Реалізація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101 Закону України `Про статус ветеранів війни, гарантії їх соціального захисту`, для осіб з інвалідністю I-II груп,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11-14 частини другої статті 7 Закону України `Про статус ветеранів війни, гарантії їх соціального захисту`, та які потребують поліпшення житлових умов</t>
  </si>
  <si>
    <t>Капітальні трансферти населенню</t>
  </si>
  <si>
    <t>Реконструкція комутаційної кімнати виконавчого комітету Ніжинської міської ради Чернігівської області за адресою: м.Ніжин, пл. ім. Івана Франка, будинок1 в т.ч. ПКД</t>
  </si>
  <si>
    <t xml:space="preserve"> </t>
  </si>
  <si>
    <t>Субвенція з місцевого бюджету  на реалізацію публічного інвестиційного проекту з виплати грошової компенсації за належні для отримання жилі приміщення  для сімей осіб, визначених пунктами 2-5 частини першої статті 10¹ Закону України “Про статус ветеранів війни, гарантії їх соціального захисту”, для осіб з інвалідністю I—II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визначених пунктами 11-14 частини другої статті 7 Закону України “Про статус ветеранів війни, гарантії їх соціального захисту” та які потребують поліпшення житлових умов, за рахунок відповідної субвенції з державного бюджету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</si>
  <si>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</t>
  </si>
  <si>
    <t>0611231</t>
  </si>
  <si>
    <t>Виготовлення ПКД в рамках проекту "Поліцейський офіцер громади""</t>
  </si>
  <si>
    <t>Виготовлення ПКД по об’єкту "Капітальний ремонт приміщення гімназії № 10 Ніжинської міської ради Чернігівської області за адресою: Чернігівська область, м. Ніжин, вул. Станіслава Прощенка, 54 ( обладнання приміщень системи пожежної сигналізації, оповіщення про пожежу і управління евакуюванням людей, тощо)</t>
  </si>
  <si>
    <t>Виготовлення ПКД по об’єкту "Капітальний ремонт приміщення гімназії № 17 Ніжинської міської ради Чернігівської області за адресою: Чернігівська область, м. Ніжин, вул.Прилуцька, 162 ( обладнання приміщень системи пожежної сигналізації, оповіщення про пожежу і управління евакуюванням людей, тощо)</t>
  </si>
  <si>
    <t>1014030</t>
  </si>
  <si>
    <t>Забезпечення діяльності бібліотек</t>
  </si>
  <si>
    <t>0824</t>
  </si>
  <si>
    <t>Обладнання  та предмети довгострокового користування в т.ч. придбання службового автомобіля для виконання повноважень службами, відділами - 868,0 тис.грн.</t>
  </si>
  <si>
    <t>Будівництво спортивного залу гімназії  № 10  Ніжинської міської ради Чернігівської області за адресою: Чернігівська область, м. Ніжин, вул. Станіслава Прощенка, 54, в т.ч. ПКД</t>
  </si>
  <si>
    <t>1217670</t>
  </si>
  <si>
    <t>7670</t>
  </si>
  <si>
    <t>МЦП "Розвитку та фінансової підтримки комунальних підприємств Ніжинської міської ТГ на 2025 рік"( КП "ВУКГ- придбання бульдозера)</t>
  </si>
  <si>
    <t>Будівництво спортивного залу гімназії № 10  Ніжинської міської ради Чернігівської області за адресою: Чернігівська область, м. Ніжин, вул. Станіслава Прощенка, 54, в т.ч. ПКД</t>
  </si>
  <si>
    <t>Капітальний ремонт шляхом  проведення термомодернізації ЗДО  № 17 в т.ч. ПКД</t>
  </si>
  <si>
    <t>Капітальний  ремонт огорожі (встановлення паркану секційного) у Територіальному центрі по вул. Шевченка,99Є у м.Ніжин Чернігівської області в т.ч. ПКД</t>
  </si>
  <si>
    <t>0617520</t>
  </si>
  <si>
    <t>7520</t>
  </si>
  <si>
    <t>Виготовлення проектно-кошторисної документації по об'єкту "Капітальний ремонт вентиляції в укритті БДЮ"</t>
  </si>
  <si>
    <t xml:space="preserve"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2025 рік (капітальний ремонт частини будівлі головного корпусу №1 та №2 КНП ЦМЛ під відділення реабілітації) </t>
  </si>
  <si>
    <t xml:space="preserve">Субвенція з місцевого бюджету за рахунок залишку освітньої субвенції, що утворилася на початок бюджетного періоду (засоби навчання та обладнання для забезпечення викладання предмета "Захист України") </t>
  </si>
  <si>
    <t xml:space="preserve">Виготовлення ПКД по об’єкту "Реконструкція нежитлової будівлі (дитячий садок) під соціальний гуртожиток за адресою вул. Овдіївська, 198 е, м. Ніжин, Чернігівської області 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</si>
  <si>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2025 рік в т.ч. капітальний ремонт частини будівлі головного корпусу №1 та №2 КНП ЦМЛ під відділення реабілітації - 6184402,00 грн.</t>
  </si>
  <si>
    <t xml:space="preserve">Програма підвищення стійкості територіальних громад до кризових ситуацій, викликаних припиненням надання чи погіршенням якості важливихдля їх життєдіяльностіпослуг або припиненням здійсненняжиттєво важливих функцій Ніжинської міської ТГ на 2024-2025 роки </t>
  </si>
  <si>
    <t xml:space="preserve">Програма розвитку цивільного захисту Ніжинської міської територіальної громади на 2025 рік </t>
  </si>
  <si>
    <t>( код бюджету 2553800000) від 03.07.2025  року  № 5-48/2025</t>
  </si>
  <si>
    <t>МЦП "Розвитку та фінансової підтримки комунальних підприємств Ніжинської міської ТГ на 2025 рік"                                                                                            ( КП "НУВКГ - 4 490 000 тис.грн., КП "ВУКГ - 3 792 643,00 грн.)</t>
  </si>
  <si>
    <t>Передплата періодичних видань на ІІ півріччя 2025 року та І півріччя 2026 року  та придбання книг</t>
  </si>
</sst>
</file>

<file path=xl/styles.xml><?xml version="1.0" encoding="utf-8"?>
<styleSheet xmlns="http://schemas.openxmlformats.org/spreadsheetml/2006/main">
  <numFmts count="1">
    <numFmt numFmtId="164" formatCode="#,##0.0"/>
  </numFmts>
  <fonts count="34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0"/>
      <color rgb="FF333333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sz val="9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90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4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Border="1"/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/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15" fillId="0" borderId="0" xfId="0" applyFont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49" fontId="8" fillId="0" borderId="1" xfId="0" applyNumberFormat="1" applyFont="1" applyFill="1" applyBorder="1"/>
    <xf numFmtId="4" fontId="10" fillId="0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/>
    <xf numFmtId="4" fontId="8" fillId="0" borderId="0" xfId="0" applyNumberFormat="1" applyFont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0" fontId="17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8" fillId="0" borderId="1" xfId="0" applyFont="1" applyBorder="1" applyAlignment="1">
      <alignment vertical="top" wrapText="1"/>
    </xf>
    <xf numFmtId="0" fontId="20" fillId="0" borderId="3" xfId="0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 wrapText="1"/>
    </xf>
    <xf numFmtId="4" fontId="8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/>
    </xf>
    <xf numFmtId="49" fontId="8" fillId="0" borderId="0" xfId="0" applyNumberFormat="1" applyFont="1" applyFill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1" fillId="0" borderId="1" xfId="0" applyFont="1" applyBorder="1"/>
    <xf numFmtId="0" fontId="12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2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/>
    </xf>
    <xf numFmtId="49" fontId="9" fillId="2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/>
    </xf>
    <xf numFmtId="0" fontId="23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wrapText="1"/>
    </xf>
    <xf numFmtId="0" fontId="21" fillId="0" borderId="1" xfId="0" applyFont="1" applyFill="1" applyBorder="1" applyAlignment="1">
      <alignment vertical="center" wrapText="1"/>
    </xf>
    <xf numFmtId="0" fontId="23" fillId="0" borderId="1" xfId="0" applyNumberFormat="1" applyFont="1" applyFill="1" applyBorder="1" applyAlignment="1">
      <alignment wrapText="1"/>
    </xf>
    <xf numFmtId="0" fontId="21" fillId="0" borderId="1" xfId="0" applyNumberFormat="1" applyFont="1" applyFill="1" applyBorder="1" applyAlignment="1">
      <alignment wrapText="1"/>
    </xf>
    <xf numFmtId="0" fontId="23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wrapText="1"/>
    </xf>
    <xf numFmtId="0" fontId="25" fillId="0" borderId="1" xfId="0" applyFont="1" applyBorder="1" applyAlignment="1">
      <alignment wrapText="1"/>
    </xf>
    <xf numFmtId="0" fontId="21" fillId="0" borderId="1" xfId="0" applyFont="1" applyBorder="1" applyAlignment="1">
      <alignment horizontal="center"/>
    </xf>
    <xf numFmtId="0" fontId="25" fillId="0" borderId="1" xfId="0" applyFont="1" applyBorder="1"/>
    <xf numFmtId="0" fontId="22" fillId="0" borderId="1" xfId="0" applyFont="1" applyBorder="1" applyAlignment="1">
      <alignment horizontal="left" vertical="top" wrapText="1"/>
    </xf>
    <xf numFmtId="0" fontId="21" fillId="0" borderId="1" xfId="0" applyFont="1" applyFill="1" applyBorder="1" applyAlignment="1">
      <alignment horizontal="center" wrapText="1"/>
    </xf>
    <xf numFmtId="0" fontId="23" fillId="0" borderId="2" xfId="0" applyFont="1" applyBorder="1" applyAlignment="1">
      <alignment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164" fontId="22" fillId="0" borderId="2" xfId="2" applyNumberFormat="1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wrapText="1"/>
    </xf>
    <xf numFmtId="0" fontId="21" fillId="0" borderId="1" xfId="0" applyNumberFormat="1" applyFont="1" applyBorder="1" applyAlignment="1">
      <alignment horizontal="left" wrapText="1"/>
    </xf>
    <xf numFmtId="0" fontId="10" fillId="2" borderId="1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justify" vertical="top" wrapText="1"/>
    </xf>
    <xf numFmtId="49" fontId="8" fillId="0" borderId="1" xfId="0" applyNumberFormat="1" applyFont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0" fontId="9" fillId="4" borderId="1" xfId="0" applyFont="1" applyFill="1" applyBorder="1" applyAlignment="1">
      <alignment wrapText="1"/>
    </xf>
    <xf numFmtId="0" fontId="4" fillId="0" borderId="1" xfId="0" applyFont="1" applyBorder="1" applyAlignment="1">
      <alignment vertical="center"/>
    </xf>
    <xf numFmtId="0" fontId="18" fillId="4" borderId="1" xfId="0" applyFont="1" applyFill="1" applyBorder="1" applyAlignment="1">
      <alignment vertical="top" wrapText="1"/>
    </xf>
    <xf numFmtId="0" fontId="4" fillId="4" borderId="1" xfId="0" applyFont="1" applyFill="1" applyBorder="1"/>
    <xf numFmtId="4" fontId="4" fillId="4" borderId="1" xfId="0" applyNumberFormat="1" applyFont="1" applyFill="1" applyBorder="1"/>
    <xf numFmtId="0" fontId="0" fillId="4" borderId="1" xfId="0" applyFill="1" applyBorder="1"/>
    <xf numFmtId="0" fontId="10" fillId="4" borderId="1" xfId="0" applyFont="1" applyFill="1" applyBorder="1" applyAlignment="1">
      <alignment horizontal="center" vertical="center" wrapText="1"/>
    </xf>
    <xf numFmtId="4" fontId="8" fillId="4" borderId="1" xfId="0" applyNumberFormat="1" applyFont="1" applyFill="1" applyBorder="1"/>
    <xf numFmtId="0" fontId="10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wrapText="1"/>
    </xf>
    <xf numFmtId="0" fontId="26" fillId="4" borderId="1" xfId="0" applyFont="1" applyFill="1" applyBorder="1" applyAlignment="1">
      <alignment horizontal="left" vertical="center" wrapText="1"/>
    </xf>
    <xf numFmtId="0" fontId="27" fillId="4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8" fillId="4" borderId="1" xfId="0" applyFont="1" applyFill="1" applyBorder="1" applyAlignment="1">
      <alignment vertical="top" wrapText="1"/>
    </xf>
    <xf numFmtId="0" fontId="27" fillId="4" borderId="1" xfId="0" applyFont="1" applyFill="1" applyBorder="1" applyAlignment="1">
      <alignment horizontal="center" wrapText="1"/>
    </xf>
    <xf numFmtId="0" fontId="27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21" fillId="4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left" wrapText="1"/>
    </xf>
    <xf numFmtId="0" fontId="29" fillId="0" borderId="1" xfId="0" applyFont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8" fillId="0" borderId="3" xfId="0" applyFont="1" applyBorder="1" applyAlignment="1">
      <alignment vertical="top" wrapText="1"/>
    </xf>
    <xf numFmtId="0" fontId="27" fillId="0" borderId="0" xfId="0" applyFont="1" applyAlignment="1">
      <alignment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wrapText="1"/>
    </xf>
    <xf numFmtId="0" fontId="27" fillId="0" borderId="0" xfId="0" applyFont="1" applyAlignment="1">
      <alignment horizontal="center" wrapText="1"/>
    </xf>
    <xf numFmtId="0" fontId="18" fillId="4" borderId="1" xfId="0" applyFont="1" applyFill="1" applyBorder="1" applyAlignment="1">
      <alignment wrapText="1"/>
    </xf>
    <xf numFmtId="0" fontId="27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/>
    </xf>
    <xf numFmtId="4" fontId="9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right"/>
    </xf>
    <xf numFmtId="0" fontId="0" fillId="0" borderId="4" xfId="0" applyBorder="1"/>
    <xf numFmtId="0" fontId="21" fillId="4" borderId="1" xfId="0" applyFont="1" applyFill="1" applyBorder="1" applyAlignment="1">
      <alignment vertical="center" wrapText="1"/>
    </xf>
    <xf numFmtId="0" fontId="21" fillId="4" borderId="1" xfId="0" applyFont="1" applyFill="1" applyBorder="1" applyAlignment="1">
      <alignment wrapText="1"/>
    </xf>
    <xf numFmtId="0" fontId="31" fillId="0" borderId="0" xfId="0" applyFont="1" applyAlignment="1">
      <alignment horizontal="left" wrapText="1"/>
    </xf>
    <xf numFmtId="0" fontId="22" fillId="0" borderId="1" xfId="0" applyFont="1" applyBorder="1" applyAlignment="1">
      <alignment horizontal="left"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33" fillId="0" borderId="1" xfId="0" applyNumberFormat="1" applyFont="1" applyFill="1" applyBorder="1" applyAlignment="1">
      <alignment wrapText="1"/>
    </xf>
    <xf numFmtId="0" fontId="28" fillId="4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wrapText="1"/>
    </xf>
    <xf numFmtId="0" fontId="1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7"/>
  <sheetViews>
    <sheetView tabSelected="1" showWhiteSpace="0" view="pageBreakPreview" topLeftCell="A103" zoomScaleNormal="100" zoomScaleSheetLayoutView="100" workbookViewId="0">
      <selection activeCell="G108" sqref="G108"/>
    </sheetView>
  </sheetViews>
  <sheetFormatPr defaultRowHeight="12.75"/>
  <cols>
    <col min="1" max="1" width="9.7109375" customWidth="1"/>
    <col min="3" max="3" width="9.28515625" customWidth="1"/>
    <col min="4" max="4" width="38.140625" customWidth="1"/>
    <col min="5" max="5" width="50.85546875" customWidth="1"/>
    <col min="6" max="6" width="9" customWidth="1"/>
    <col min="7" max="7" width="7.7109375" customWidth="1"/>
    <col min="8" max="8" width="10.140625" customWidth="1"/>
    <col min="9" max="9" width="10.42578125" customWidth="1"/>
    <col min="10" max="10" width="15.85546875" customWidth="1"/>
    <col min="11" max="11" width="10.85546875" customWidth="1"/>
  </cols>
  <sheetData>
    <row r="1" spans="1:11">
      <c r="H1" s="185" t="s">
        <v>37</v>
      </c>
      <c r="I1" s="185"/>
      <c r="J1" s="185"/>
    </row>
    <row r="2" spans="1:11">
      <c r="D2" s="31"/>
      <c r="F2" s="185" t="s">
        <v>149</v>
      </c>
      <c r="G2" s="185"/>
      <c r="H2" s="185"/>
      <c r="I2" s="185"/>
      <c r="J2" s="185"/>
      <c r="K2" s="185"/>
    </row>
    <row r="3" spans="1:11">
      <c r="F3" s="185" t="s">
        <v>150</v>
      </c>
      <c r="G3" s="185"/>
      <c r="H3" s="185"/>
      <c r="I3" s="185"/>
      <c r="J3" s="185"/>
      <c r="K3" s="185"/>
    </row>
    <row r="4" spans="1:11">
      <c r="F4" s="185" t="s">
        <v>250</v>
      </c>
      <c r="G4" s="185"/>
      <c r="H4" s="185"/>
      <c r="I4" s="185"/>
      <c r="J4" s="185"/>
      <c r="K4" s="185"/>
    </row>
    <row r="5" spans="1:11" ht="15.75">
      <c r="A5" s="187" t="s">
        <v>28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</row>
    <row r="6" spans="1:11" ht="30.75" customHeight="1">
      <c r="A6" s="188" t="s">
        <v>34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</row>
    <row r="7" spans="1:11" ht="15.75">
      <c r="A7" s="187" t="s">
        <v>131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</row>
    <row r="8" spans="1:11">
      <c r="A8" s="189">
        <v>25538000000</v>
      </c>
      <c r="B8" s="189"/>
    </row>
    <row r="9" spans="1:11">
      <c r="A9" s="186" t="s">
        <v>0</v>
      </c>
      <c r="B9" s="186"/>
    </row>
    <row r="10" spans="1:11" ht="102.2" customHeight="1">
      <c r="A10" s="1" t="s">
        <v>29</v>
      </c>
      <c r="B10" s="1" t="s">
        <v>30</v>
      </c>
      <c r="C10" s="1" t="s">
        <v>3</v>
      </c>
      <c r="D10" s="2" t="s">
        <v>1</v>
      </c>
      <c r="E10" s="2" t="s">
        <v>31</v>
      </c>
      <c r="F10" s="2" t="s">
        <v>32</v>
      </c>
      <c r="G10" s="2" t="s">
        <v>33</v>
      </c>
      <c r="H10" s="2" t="s">
        <v>2</v>
      </c>
      <c r="I10" s="2" t="s">
        <v>36</v>
      </c>
      <c r="J10" s="2" t="s">
        <v>59</v>
      </c>
      <c r="K10" s="2" t="s">
        <v>151</v>
      </c>
    </row>
    <row r="11" spans="1:11" ht="19.5" customHeight="1">
      <c r="A11" s="33" t="s">
        <v>8</v>
      </c>
      <c r="B11" s="44" t="s">
        <v>10</v>
      </c>
      <c r="C11" s="126"/>
      <c r="D11" s="75" t="s">
        <v>9</v>
      </c>
      <c r="E11" s="2"/>
      <c r="F11" s="2"/>
      <c r="G11" s="2"/>
      <c r="H11" s="2"/>
      <c r="I11" s="2"/>
      <c r="J11" s="120">
        <f>J12</f>
        <v>4635598</v>
      </c>
      <c r="K11" s="2"/>
    </row>
    <row r="12" spans="1:11" ht="35.25" customHeight="1">
      <c r="A12" s="44" t="s">
        <v>71</v>
      </c>
      <c r="B12" s="33" t="s">
        <v>72</v>
      </c>
      <c r="C12" s="29" t="s">
        <v>73</v>
      </c>
      <c r="D12" s="15" t="s">
        <v>74</v>
      </c>
      <c r="E12" s="67"/>
      <c r="F12" s="2"/>
      <c r="G12" s="2"/>
      <c r="H12" s="2"/>
      <c r="I12" s="2"/>
      <c r="J12" s="120">
        <f>J13</f>
        <v>4635598</v>
      </c>
      <c r="K12" s="2"/>
    </row>
    <row r="13" spans="1:11" ht="99.75" customHeight="1">
      <c r="A13" s="9"/>
      <c r="B13" s="68">
        <v>3210</v>
      </c>
      <c r="C13" s="9"/>
      <c r="D13" s="55" t="s">
        <v>76</v>
      </c>
      <c r="E13" s="93" t="s">
        <v>244</v>
      </c>
      <c r="F13" s="2"/>
      <c r="G13" s="2"/>
      <c r="H13" s="2"/>
      <c r="I13" s="2"/>
      <c r="J13" s="119">
        <f>1635598+3000000</f>
        <v>4635598</v>
      </c>
      <c r="K13" s="2"/>
    </row>
    <row r="14" spans="1:11" ht="30.75" customHeight="1">
      <c r="A14" s="34" t="s">
        <v>4</v>
      </c>
      <c r="B14" s="29" t="s">
        <v>5</v>
      </c>
      <c r="C14" s="9"/>
      <c r="D14" s="35" t="s">
        <v>6</v>
      </c>
      <c r="E14" s="93"/>
      <c r="F14" s="2"/>
      <c r="G14" s="2"/>
      <c r="H14" s="2"/>
      <c r="I14" s="2"/>
      <c r="J14" s="120">
        <f>J15</f>
        <v>25599.01</v>
      </c>
      <c r="K14" s="2"/>
    </row>
    <row r="15" spans="1:11" ht="91.5" customHeight="1">
      <c r="A15" s="33" t="s">
        <v>171</v>
      </c>
      <c r="B15" s="33" t="s">
        <v>173</v>
      </c>
      <c r="C15" s="29" t="s">
        <v>61</v>
      </c>
      <c r="D15" s="66" t="s">
        <v>169</v>
      </c>
      <c r="E15" s="93"/>
      <c r="F15" s="2"/>
      <c r="G15" s="2"/>
      <c r="H15" s="2"/>
      <c r="I15" s="2"/>
      <c r="J15" s="120">
        <f>J16</f>
        <v>25599.01</v>
      </c>
      <c r="K15" s="2"/>
    </row>
    <row r="16" spans="1:11" ht="75" customHeight="1">
      <c r="A16" s="9"/>
      <c r="B16" s="56">
        <v>3110</v>
      </c>
      <c r="C16" s="9"/>
      <c r="D16" s="55" t="s">
        <v>12</v>
      </c>
      <c r="E16" s="93" t="s">
        <v>245</v>
      </c>
      <c r="F16" s="2"/>
      <c r="G16" s="2"/>
      <c r="H16" s="2"/>
      <c r="I16" s="2"/>
      <c r="J16" s="119">
        <v>25599.01</v>
      </c>
      <c r="K16" s="2"/>
    </row>
    <row r="17" spans="1:11" ht="31.5" customHeight="1">
      <c r="A17" s="23" t="s">
        <v>16</v>
      </c>
      <c r="B17" s="36">
        <v>12</v>
      </c>
      <c r="C17" s="37"/>
      <c r="D17" s="4" t="s">
        <v>17</v>
      </c>
      <c r="E17" s="67"/>
      <c r="F17" s="5"/>
      <c r="G17" s="5"/>
      <c r="H17" s="5"/>
      <c r="I17" s="9"/>
      <c r="J17" s="7">
        <f>J18+J20+J22+J27</f>
        <v>7400741</v>
      </c>
      <c r="K17" s="5"/>
    </row>
    <row r="18" spans="1:11" ht="31.5" customHeight="1">
      <c r="A18" s="23" t="s">
        <v>70</v>
      </c>
      <c r="B18" s="36">
        <v>1300</v>
      </c>
      <c r="C18" s="37" t="s">
        <v>61</v>
      </c>
      <c r="D18" s="6" t="s">
        <v>62</v>
      </c>
      <c r="E18" s="52"/>
      <c r="F18" s="5"/>
      <c r="G18" s="5"/>
      <c r="H18" s="5"/>
      <c r="I18" s="9"/>
      <c r="J18" s="7">
        <f>J19</f>
        <v>900000</v>
      </c>
      <c r="K18" s="5"/>
    </row>
    <row r="19" spans="1:11" ht="65.25" customHeight="1">
      <c r="A19" s="23"/>
      <c r="B19" s="68">
        <v>3122</v>
      </c>
      <c r="C19" s="37"/>
      <c r="D19" s="139" t="s">
        <v>67</v>
      </c>
      <c r="E19" s="127" t="s">
        <v>234</v>
      </c>
      <c r="F19" s="5"/>
      <c r="G19" s="5"/>
      <c r="H19" s="5"/>
      <c r="I19" s="9"/>
      <c r="J19" s="69">
        <f>900000</f>
        <v>900000</v>
      </c>
      <c r="K19" s="5"/>
    </row>
    <row r="20" spans="1:11" ht="31.5" customHeight="1">
      <c r="A20" s="23" t="s">
        <v>152</v>
      </c>
      <c r="B20" s="36">
        <v>3250</v>
      </c>
      <c r="C20" s="37" t="s">
        <v>162</v>
      </c>
      <c r="D20" s="79" t="s">
        <v>153</v>
      </c>
      <c r="E20" s="52"/>
      <c r="F20" s="5"/>
      <c r="G20" s="5"/>
      <c r="H20" s="5"/>
      <c r="I20" s="9"/>
      <c r="J20" s="7">
        <f>J21</f>
        <v>680000</v>
      </c>
      <c r="K20" s="5"/>
    </row>
    <row r="21" spans="1:11" ht="68.25" customHeight="1">
      <c r="A21" s="23"/>
      <c r="B21" s="68">
        <v>3142</v>
      </c>
      <c r="C21" s="37"/>
      <c r="D21" s="139" t="s">
        <v>154</v>
      </c>
      <c r="E21" s="52" t="s">
        <v>246</v>
      </c>
      <c r="F21" s="5"/>
      <c r="G21" s="5"/>
      <c r="H21" s="5"/>
      <c r="I21" s="9"/>
      <c r="J21" s="69">
        <v>680000</v>
      </c>
      <c r="K21" s="5"/>
    </row>
    <row r="22" spans="1:11" ht="60.75" customHeight="1">
      <c r="A22" s="44" t="s">
        <v>18</v>
      </c>
      <c r="B22" s="34" t="s">
        <v>137</v>
      </c>
      <c r="C22" s="16" t="s">
        <v>139</v>
      </c>
      <c r="D22" s="66" t="s">
        <v>138</v>
      </c>
      <c r="E22" s="67"/>
      <c r="F22" s="5"/>
      <c r="G22" s="5"/>
      <c r="H22" s="5"/>
      <c r="I22" s="9"/>
      <c r="J22" s="32">
        <f>J23+J26</f>
        <v>2000000</v>
      </c>
      <c r="K22" s="5"/>
    </row>
    <row r="23" spans="1:11" ht="51.75" customHeight="1">
      <c r="A23" s="8"/>
      <c r="B23" s="45" t="s">
        <v>63</v>
      </c>
      <c r="C23" s="46"/>
      <c r="D23" s="139" t="s">
        <v>67</v>
      </c>
      <c r="E23" s="48" t="s">
        <v>142</v>
      </c>
      <c r="F23" s="5"/>
      <c r="G23" s="5"/>
      <c r="H23" s="5"/>
      <c r="I23" s="9"/>
      <c r="J23" s="20">
        <f>2900000-900000-90000</f>
        <v>1910000</v>
      </c>
      <c r="K23" s="5"/>
    </row>
    <row r="24" spans="1:11" ht="29.25" hidden="1" customHeight="1">
      <c r="A24" s="8"/>
      <c r="B24" s="45" t="s">
        <v>140</v>
      </c>
      <c r="C24" s="46"/>
      <c r="D24" s="139" t="s">
        <v>67</v>
      </c>
      <c r="E24" s="90"/>
      <c r="F24" s="5"/>
      <c r="G24" s="5"/>
      <c r="H24" s="5"/>
      <c r="I24" s="9"/>
      <c r="J24" s="32">
        <f>J25</f>
        <v>0</v>
      </c>
      <c r="K24" s="5"/>
    </row>
    <row r="25" spans="1:11" ht="60.75" hidden="1" customHeight="1">
      <c r="A25" s="8"/>
      <c r="B25" s="45" t="s">
        <v>141</v>
      </c>
      <c r="C25" s="46"/>
      <c r="D25" s="139" t="s">
        <v>67</v>
      </c>
      <c r="E25" s="91" t="s">
        <v>68</v>
      </c>
      <c r="F25" s="5"/>
      <c r="G25" s="5"/>
      <c r="H25" s="5"/>
      <c r="I25" s="9"/>
      <c r="J25" s="20"/>
      <c r="K25" s="5"/>
    </row>
    <row r="26" spans="1:11" ht="56.25" customHeight="1">
      <c r="A26" s="8"/>
      <c r="B26" s="45" t="s">
        <v>63</v>
      </c>
      <c r="C26" s="46"/>
      <c r="D26" s="139" t="s">
        <v>67</v>
      </c>
      <c r="E26" s="114" t="s">
        <v>143</v>
      </c>
      <c r="F26" s="5"/>
      <c r="G26" s="5"/>
      <c r="H26" s="5"/>
      <c r="I26" s="9"/>
      <c r="J26" s="20">
        <v>90000</v>
      </c>
      <c r="K26" s="5"/>
    </row>
    <row r="27" spans="1:11" ht="39" customHeight="1">
      <c r="A27" s="44" t="s">
        <v>235</v>
      </c>
      <c r="B27" s="33" t="s">
        <v>236</v>
      </c>
      <c r="C27" s="16" t="s">
        <v>122</v>
      </c>
      <c r="D27" s="66" t="s">
        <v>176</v>
      </c>
      <c r="E27" s="125"/>
      <c r="F27" s="5"/>
      <c r="G27" s="5"/>
      <c r="H27" s="5"/>
      <c r="I27" s="9"/>
      <c r="J27" s="32">
        <f>J28</f>
        <v>3820741</v>
      </c>
      <c r="K27" s="5"/>
    </row>
    <row r="28" spans="1:11" ht="50.25" customHeight="1">
      <c r="A28" s="8"/>
      <c r="B28" s="45"/>
      <c r="C28" s="46"/>
      <c r="D28" s="55" t="s">
        <v>76</v>
      </c>
      <c r="E28" s="136" t="s">
        <v>237</v>
      </c>
      <c r="F28" s="5"/>
      <c r="G28" s="5"/>
      <c r="H28" s="5"/>
      <c r="I28" s="9"/>
      <c r="J28" s="20">
        <v>3820741</v>
      </c>
      <c r="K28" s="5"/>
    </row>
    <row r="29" spans="1:11" ht="17.45" customHeight="1">
      <c r="A29" s="10"/>
      <c r="B29" s="10"/>
      <c r="C29" s="10"/>
      <c r="D29" s="10"/>
      <c r="E29" s="92"/>
      <c r="F29" s="10"/>
      <c r="G29" s="10"/>
      <c r="H29" s="10"/>
      <c r="I29" s="42"/>
      <c r="J29" s="11">
        <f>J11+J14+J17</f>
        <v>12061938.01</v>
      </c>
      <c r="K29" s="10"/>
    </row>
    <row r="30" spans="1:11" ht="18.75" customHeight="1">
      <c r="A30" s="25" t="s">
        <v>8</v>
      </c>
      <c r="B30" s="23" t="s">
        <v>10</v>
      </c>
      <c r="C30" s="8"/>
      <c r="D30" s="12" t="s">
        <v>9</v>
      </c>
      <c r="E30" s="67"/>
      <c r="F30" s="8"/>
      <c r="G30" s="8"/>
      <c r="H30" s="8"/>
      <c r="I30" s="14"/>
      <c r="J30" s="14">
        <f>J31+J34+J36+J41+J43+J47+J49+J52+J56+J45</f>
        <v>36996014</v>
      </c>
      <c r="K30" s="8"/>
    </row>
    <row r="31" spans="1:11" ht="45.75" customHeight="1">
      <c r="A31" s="33" t="s">
        <v>44</v>
      </c>
      <c r="B31" s="34" t="s">
        <v>45</v>
      </c>
      <c r="C31" s="34" t="s">
        <v>46</v>
      </c>
      <c r="D31" s="75" t="s">
        <v>47</v>
      </c>
      <c r="E31" s="67"/>
      <c r="F31" s="8"/>
      <c r="G31" s="8"/>
      <c r="H31" s="8"/>
      <c r="I31" s="14"/>
      <c r="J31" s="14">
        <f>J32+J33</f>
        <v>1918000</v>
      </c>
      <c r="K31" s="8"/>
    </row>
    <row r="32" spans="1:11" ht="60.75" customHeight="1">
      <c r="A32" s="13"/>
      <c r="B32" s="45" t="s">
        <v>11</v>
      </c>
      <c r="C32" s="46"/>
      <c r="D32" s="55" t="s">
        <v>12</v>
      </c>
      <c r="E32" s="76" t="s">
        <v>233</v>
      </c>
      <c r="F32" s="8"/>
      <c r="G32" s="8"/>
      <c r="H32" s="8"/>
      <c r="I32" s="14"/>
      <c r="J32" s="30">
        <f>1000000+600000+268000</f>
        <v>1868000</v>
      </c>
      <c r="K32" s="8"/>
    </row>
    <row r="33" spans="1:11" ht="49.5" customHeight="1">
      <c r="A33" s="13"/>
      <c r="B33" s="45" t="s">
        <v>21</v>
      </c>
      <c r="C33" s="46"/>
      <c r="D33" s="55" t="s">
        <v>7</v>
      </c>
      <c r="E33" s="76" t="s">
        <v>227</v>
      </c>
      <c r="F33" s="8"/>
      <c r="G33" s="8"/>
      <c r="H33" s="8"/>
      <c r="I33" s="14"/>
      <c r="J33" s="30">
        <v>50000</v>
      </c>
      <c r="K33" s="8"/>
    </row>
    <row r="34" spans="1:11" ht="36" customHeight="1">
      <c r="A34" s="115" t="s">
        <v>145</v>
      </c>
      <c r="B34" s="33" t="s">
        <v>127</v>
      </c>
      <c r="C34" s="33" t="s">
        <v>128</v>
      </c>
      <c r="D34" s="15" t="s">
        <v>129</v>
      </c>
      <c r="E34" s="76"/>
      <c r="F34" s="8"/>
      <c r="G34" s="8"/>
      <c r="H34" s="8"/>
      <c r="I34" s="14"/>
      <c r="J34" s="14">
        <f>J35</f>
        <v>100000</v>
      </c>
      <c r="K34" s="8"/>
    </row>
    <row r="35" spans="1:11" ht="49.5" customHeight="1">
      <c r="A35" s="13"/>
      <c r="B35" s="118" t="s">
        <v>75</v>
      </c>
      <c r="C35" s="46"/>
      <c r="D35" s="55" t="s">
        <v>12</v>
      </c>
      <c r="E35" s="76" t="s">
        <v>158</v>
      </c>
      <c r="F35" s="8"/>
      <c r="G35" s="8"/>
      <c r="H35" s="8"/>
      <c r="I35" s="14"/>
      <c r="J35" s="30">
        <v>100000</v>
      </c>
      <c r="K35" s="8"/>
    </row>
    <row r="36" spans="1:11" ht="36" customHeight="1">
      <c r="A36" s="44" t="s">
        <v>71</v>
      </c>
      <c r="B36" s="34" t="s">
        <v>72</v>
      </c>
      <c r="C36" s="16" t="s">
        <v>73</v>
      </c>
      <c r="D36" s="15" t="s">
        <v>74</v>
      </c>
      <c r="E36" s="67"/>
      <c r="F36" s="8"/>
      <c r="G36" s="8"/>
      <c r="H36" s="8"/>
      <c r="I36" s="14"/>
      <c r="J36" s="14">
        <f>J37+J40</f>
        <v>19030953</v>
      </c>
      <c r="K36" s="8"/>
    </row>
    <row r="37" spans="1:11" ht="105.75" customHeight="1">
      <c r="A37" s="8"/>
      <c r="B37" s="45" t="s">
        <v>75</v>
      </c>
      <c r="C37" s="46"/>
      <c r="D37" s="55" t="s">
        <v>76</v>
      </c>
      <c r="E37" s="93" t="s">
        <v>247</v>
      </c>
      <c r="F37" s="8"/>
      <c r="G37" s="8"/>
      <c r="H37" s="8"/>
      <c r="I37" s="14"/>
      <c r="J37" s="30">
        <f>9700000+11000000+6184402-10000000+2001551+95000</f>
        <v>18980953</v>
      </c>
      <c r="K37" s="8"/>
    </row>
    <row r="38" spans="1:11" ht="54" hidden="1" customHeight="1">
      <c r="A38" s="33" t="s">
        <v>101</v>
      </c>
      <c r="B38" s="45" t="s">
        <v>155</v>
      </c>
      <c r="C38" s="33" t="s">
        <v>132</v>
      </c>
      <c r="D38" s="55" t="s">
        <v>76</v>
      </c>
      <c r="E38" s="94"/>
      <c r="F38" s="8"/>
      <c r="G38" s="8"/>
      <c r="H38" s="8"/>
      <c r="I38" s="14"/>
      <c r="J38" s="14">
        <f>J39</f>
        <v>0</v>
      </c>
      <c r="K38" s="8"/>
    </row>
    <row r="39" spans="1:11" ht="66.75" hidden="1" customHeight="1">
      <c r="A39" s="8"/>
      <c r="B39" s="45" t="s">
        <v>156</v>
      </c>
      <c r="C39" s="8"/>
      <c r="D39" s="55" t="s">
        <v>76</v>
      </c>
      <c r="E39" s="95" t="s">
        <v>77</v>
      </c>
      <c r="F39" s="8"/>
      <c r="G39" s="8"/>
      <c r="H39" s="8"/>
      <c r="I39" s="14"/>
      <c r="J39" s="30"/>
      <c r="K39" s="8"/>
    </row>
    <row r="40" spans="1:11" ht="59.25" customHeight="1">
      <c r="A40" s="8"/>
      <c r="B40" s="45" t="s">
        <v>75</v>
      </c>
      <c r="C40" s="8"/>
      <c r="D40" s="55" t="s">
        <v>76</v>
      </c>
      <c r="E40" s="95" t="s">
        <v>157</v>
      </c>
      <c r="F40" s="8"/>
      <c r="G40" s="8"/>
      <c r="H40" s="8"/>
      <c r="I40" s="14"/>
      <c r="J40" s="30">
        <v>50000</v>
      </c>
      <c r="K40" s="8"/>
    </row>
    <row r="41" spans="1:11" ht="40.5" customHeight="1">
      <c r="A41" s="33" t="s">
        <v>78</v>
      </c>
      <c r="B41" s="33" t="s">
        <v>79</v>
      </c>
      <c r="C41" s="33" t="s">
        <v>80</v>
      </c>
      <c r="D41" s="15" t="s">
        <v>81</v>
      </c>
      <c r="E41" s="96"/>
      <c r="F41" s="8"/>
      <c r="G41" s="8"/>
      <c r="H41" s="8"/>
      <c r="I41" s="14"/>
      <c r="J41" s="14">
        <f>J42</f>
        <v>1000000</v>
      </c>
      <c r="K41" s="8"/>
    </row>
    <row r="42" spans="1:11" ht="74.25" customHeight="1">
      <c r="A42" s="46"/>
      <c r="B42" s="45" t="s">
        <v>75</v>
      </c>
      <c r="C42" s="46"/>
      <c r="D42" s="55" t="s">
        <v>76</v>
      </c>
      <c r="E42" s="93" t="s">
        <v>185</v>
      </c>
      <c r="F42" s="8"/>
      <c r="G42" s="8"/>
      <c r="H42" s="8"/>
      <c r="I42" s="14"/>
      <c r="J42" s="30">
        <f>500000+500000</f>
        <v>1000000</v>
      </c>
      <c r="K42" s="8"/>
    </row>
    <row r="43" spans="1:11" ht="39.75" customHeight="1">
      <c r="A43" s="33" t="s">
        <v>174</v>
      </c>
      <c r="B43" s="33" t="s">
        <v>175</v>
      </c>
      <c r="C43" s="33" t="s">
        <v>133</v>
      </c>
      <c r="D43" s="146" t="s">
        <v>203</v>
      </c>
      <c r="E43" s="96"/>
      <c r="F43" s="8"/>
      <c r="G43" s="8"/>
      <c r="H43" s="8"/>
      <c r="I43" s="14"/>
      <c r="J43" s="14">
        <f>J44</f>
        <v>1500000</v>
      </c>
      <c r="K43" s="8"/>
    </row>
    <row r="44" spans="1:11" ht="64.5" customHeight="1">
      <c r="A44" s="46"/>
      <c r="B44" s="137">
        <v>3121</v>
      </c>
      <c r="C44" s="138"/>
      <c r="D44" s="139" t="s">
        <v>82</v>
      </c>
      <c r="E44" s="93" t="s">
        <v>83</v>
      </c>
      <c r="F44" s="8"/>
      <c r="G44" s="8"/>
      <c r="H44" s="8"/>
      <c r="I44" s="14"/>
      <c r="J44" s="30">
        <v>1500000</v>
      </c>
      <c r="K44" s="8"/>
    </row>
    <row r="45" spans="1:11" ht="51.75" customHeight="1">
      <c r="A45" s="33" t="s">
        <v>207</v>
      </c>
      <c r="B45" s="73">
        <v>7330</v>
      </c>
      <c r="C45" s="156" t="s">
        <v>64</v>
      </c>
      <c r="D45" s="146" t="s">
        <v>208</v>
      </c>
      <c r="E45" s="93"/>
      <c r="F45" s="8"/>
      <c r="G45" s="8"/>
      <c r="H45" s="8" t="s">
        <v>223</v>
      </c>
      <c r="I45" s="14"/>
      <c r="J45" s="14">
        <f>J46</f>
        <v>145076</v>
      </c>
      <c r="K45" s="8"/>
    </row>
    <row r="46" spans="1:11" ht="66" customHeight="1">
      <c r="A46" s="46"/>
      <c r="B46" s="153">
        <v>3142</v>
      </c>
      <c r="C46" s="154"/>
      <c r="D46" s="155" t="s">
        <v>154</v>
      </c>
      <c r="E46" s="171" t="s">
        <v>222</v>
      </c>
      <c r="F46" s="8"/>
      <c r="G46" s="8"/>
      <c r="H46" s="8"/>
      <c r="I46" s="14"/>
      <c r="J46" s="30">
        <f>245000-99924</f>
        <v>145076</v>
      </c>
      <c r="K46" s="8"/>
    </row>
    <row r="47" spans="1:11" ht="54" customHeight="1">
      <c r="A47" s="33" t="s">
        <v>84</v>
      </c>
      <c r="B47" s="33" t="s">
        <v>85</v>
      </c>
      <c r="C47" s="33" t="s">
        <v>64</v>
      </c>
      <c r="D47" s="73" t="s">
        <v>86</v>
      </c>
      <c r="E47" s="93"/>
      <c r="F47" s="8"/>
      <c r="G47" s="8"/>
      <c r="H47" s="8"/>
      <c r="I47" s="14"/>
      <c r="J47" s="14">
        <f>J48</f>
        <v>2072000</v>
      </c>
      <c r="K47" s="8"/>
    </row>
    <row r="48" spans="1:11" ht="59.25" customHeight="1">
      <c r="A48" s="46"/>
      <c r="B48" s="71">
        <v>2281</v>
      </c>
      <c r="C48" s="29"/>
      <c r="D48" s="71" t="s">
        <v>87</v>
      </c>
      <c r="E48" s="72" t="s">
        <v>88</v>
      </c>
      <c r="F48" s="8"/>
      <c r="G48" s="8"/>
      <c r="H48" s="8"/>
      <c r="I48" s="14"/>
      <c r="J48" s="30">
        <f>2000000-928000+1000000</f>
        <v>2072000</v>
      </c>
      <c r="K48" s="8"/>
    </row>
    <row r="49" spans="1:11" ht="36" customHeight="1">
      <c r="A49" s="33" t="s">
        <v>89</v>
      </c>
      <c r="B49" s="35">
        <v>7520</v>
      </c>
      <c r="C49" s="33" t="s">
        <v>90</v>
      </c>
      <c r="D49" s="73" t="s">
        <v>91</v>
      </c>
      <c r="E49" s="74"/>
      <c r="F49" s="8"/>
      <c r="G49" s="8"/>
      <c r="H49" s="8"/>
      <c r="I49" s="14"/>
      <c r="J49" s="14">
        <f>J50+J51</f>
        <v>876985</v>
      </c>
      <c r="K49" s="8"/>
    </row>
    <row r="50" spans="1:11" ht="36" customHeight="1">
      <c r="A50" s="46"/>
      <c r="B50" s="71">
        <v>3110</v>
      </c>
      <c r="C50" s="29"/>
      <c r="D50" s="71" t="s">
        <v>12</v>
      </c>
      <c r="E50" s="80" t="s">
        <v>92</v>
      </c>
      <c r="F50" s="8"/>
      <c r="G50" s="8"/>
      <c r="H50" s="8"/>
      <c r="I50" s="14"/>
      <c r="J50" s="30">
        <f>307985+374000</f>
        <v>681985</v>
      </c>
      <c r="K50" s="8"/>
    </row>
    <row r="51" spans="1:11" ht="36" customHeight="1">
      <c r="A51" s="46"/>
      <c r="B51" s="45" t="s">
        <v>75</v>
      </c>
      <c r="C51" s="46"/>
      <c r="D51" s="55" t="s">
        <v>76</v>
      </c>
      <c r="E51" s="80" t="s">
        <v>92</v>
      </c>
      <c r="F51" s="8"/>
      <c r="G51" s="8"/>
      <c r="H51" s="8"/>
      <c r="I51" s="14"/>
      <c r="J51" s="30">
        <f>195000</f>
        <v>195000</v>
      </c>
      <c r="K51" s="8"/>
    </row>
    <row r="52" spans="1:11" ht="45.75" customHeight="1">
      <c r="A52" s="33" t="s">
        <v>93</v>
      </c>
      <c r="B52" s="33" t="s">
        <v>94</v>
      </c>
      <c r="C52" s="33" t="s">
        <v>95</v>
      </c>
      <c r="D52" s="15" t="s">
        <v>96</v>
      </c>
      <c r="E52" s="97"/>
      <c r="F52" s="8"/>
      <c r="G52" s="8"/>
      <c r="H52" s="8"/>
      <c r="I52" s="14"/>
      <c r="J52" s="14">
        <f>J53+J54+J55</f>
        <v>925000</v>
      </c>
      <c r="K52" s="8"/>
    </row>
    <row r="53" spans="1:11" ht="42" customHeight="1">
      <c r="A53" s="33"/>
      <c r="B53" s="45" t="s">
        <v>11</v>
      </c>
      <c r="C53" s="33"/>
      <c r="D53" s="71" t="s">
        <v>12</v>
      </c>
      <c r="E53" s="98" t="s">
        <v>147</v>
      </c>
      <c r="F53" s="8"/>
      <c r="G53" s="8"/>
      <c r="H53" s="8"/>
      <c r="I53" s="14"/>
      <c r="J53" s="30">
        <v>125000</v>
      </c>
      <c r="K53" s="8"/>
    </row>
    <row r="54" spans="1:11" ht="63" customHeight="1">
      <c r="A54" s="45"/>
      <c r="B54" s="45" t="s">
        <v>63</v>
      </c>
      <c r="C54" s="45"/>
      <c r="D54" s="139" t="s">
        <v>67</v>
      </c>
      <c r="E54" s="98" t="s">
        <v>148</v>
      </c>
      <c r="F54" s="8"/>
      <c r="G54" s="8"/>
      <c r="H54" s="8"/>
      <c r="I54" s="14"/>
      <c r="J54" s="30">
        <v>750000</v>
      </c>
      <c r="K54" s="8"/>
    </row>
    <row r="55" spans="1:11" ht="99" customHeight="1">
      <c r="A55" s="45"/>
      <c r="B55" s="45" t="s">
        <v>11</v>
      </c>
      <c r="C55" s="45"/>
      <c r="D55" s="55" t="s">
        <v>12</v>
      </c>
      <c r="E55" s="135" t="s">
        <v>248</v>
      </c>
      <c r="F55" s="8"/>
      <c r="G55" s="8"/>
      <c r="H55" s="8"/>
      <c r="I55" s="14"/>
      <c r="J55" s="30">
        <v>50000</v>
      </c>
      <c r="K55" s="8"/>
    </row>
    <row r="56" spans="1:11" ht="36" customHeight="1">
      <c r="A56" s="33" t="s">
        <v>97</v>
      </c>
      <c r="B56" s="33" t="s">
        <v>98</v>
      </c>
      <c r="C56" s="33" t="s">
        <v>99</v>
      </c>
      <c r="D56" s="15" t="s">
        <v>100</v>
      </c>
      <c r="E56" s="99"/>
      <c r="F56" s="8"/>
      <c r="G56" s="8"/>
      <c r="H56" s="8"/>
      <c r="I56" s="14"/>
      <c r="J56" s="14">
        <f>J57</f>
        <v>9428000</v>
      </c>
      <c r="K56" s="8"/>
    </row>
    <row r="57" spans="1:11" ht="63" customHeight="1">
      <c r="A57" s="45"/>
      <c r="B57" s="45" t="s">
        <v>11</v>
      </c>
      <c r="C57" s="33"/>
      <c r="D57" s="71" t="s">
        <v>12</v>
      </c>
      <c r="E57" s="98" t="s">
        <v>184</v>
      </c>
      <c r="F57" s="8"/>
      <c r="G57" s="8"/>
      <c r="H57" s="8"/>
      <c r="I57" s="14"/>
      <c r="J57" s="30">
        <f>3600000+5600000+228000</f>
        <v>9428000</v>
      </c>
      <c r="K57" s="8"/>
    </row>
    <row r="58" spans="1:11" ht="27" customHeight="1">
      <c r="A58" s="47" t="s">
        <v>4</v>
      </c>
      <c r="B58" s="3" t="s">
        <v>5</v>
      </c>
      <c r="C58" s="3"/>
      <c r="D58" s="4" t="s">
        <v>6</v>
      </c>
      <c r="E58" s="100"/>
      <c r="F58" s="8"/>
      <c r="G58" s="8"/>
      <c r="H58" s="8"/>
      <c r="I58" s="14"/>
      <c r="J58" s="28">
        <f>J59+J69+J72+J74+J84+J86+J90+J82+J80+J78+J76+J88</f>
        <v>41665398</v>
      </c>
      <c r="K58" s="8"/>
    </row>
    <row r="59" spans="1:11" ht="29.25" customHeight="1">
      <c r="A59" s="34" t="s">
        <v>22</v>
      </c>
      <c r="B59" s="29" t="s">
        <v>24</v>
      </c>
      <c r="C59" s="29" t="s">
        <v>144</v>
      </c>
      <c r="D59" s="4" t="s">
        <v>23</v>
      </c>
      <c r="E59" s="101"/>
      <c r="F59" s="9"/>
      <c r="G59" s="9"/>
      <c r="H59" s="9"/>
      <c r="I59" s="43"/>
      <c r="J59" s="14">
        <f>J60+J61+J62+J63+J64+J65+J66+J67+J68</f>
        <v>6068650</v>
      </c>
      <c r="K59" s="9"/>
    </row>
    <row r="60" spans="1:11" ht="42" customHeight="1">
      <c r="A60" s="9"/>
      <c r="B60" s="24" t="s">
        <v>21</v>
      </c>
      <c r="C60" s="27"/>
      <c r="D60" s="55" t="s">
        <v>7</v>
      </c>
      <c r="E60" s="49" t="s">
        <v>35</v>
      </c>
      <c r="F60" s="9"/>
      <c r="G60" s="9"/>
      <c r="H60" s="9"/>
      <c r="I60" s="21"/>
      <c r="J60" s="21">
        <v>3178650</v>
      </c>
      <c r="K60" s="9"/>
    </row>
    <row r="61" spans="1:11" ht="50.25" customHeight="1">
      <c r="A61" s="45"/>
      <c r="B61" s="45" t="s">
        <v>21</v>
      </c>
      <c r="C61" s="33"/>
      <c r="D61" s="55" t="s">
        <v>7</v>
      </c>
      <c r="E61" s="50" t="s">
        <v>38</v>
      </c>
      <c r="F61" s="9"/>
      <c r="G61" s="9"/>
      <c r="H61" s="9"/>
      <c r="I61" s="21"/>
      <c r="J61" s="21">
        <v>200000</v>
      </c>
      <c r="K61" s="9"/>
    </row>
    <row r="62" spans="1:11" ht="50.25" customHeight="1">
      <c r="A62" s="9"/>
      <c r="B62" s="24" t="s">
        <v>21</v>
      </c>
      <c r="C62" s="27"/>
      <c r="D62" s="55" t="s">
        <v>7</v>
      </c>
      <c r="E62" s="50" t="s">
        <v>39</v>
      </c>
      <c r="F62" s="9"/>
      <c r="G62" s="9"/>
      <c r="H62" s="9"/>
      <c r="I62" s="21"/>
      <c r="J62" s="21">
        <f>1950000-55000</f>
        <v>1895000</v>
      </c>
      <c r="K62" s="9"/>
    </row>
    <row r="63" spans="1:11" ht="50.25" customHeight="1">
      <c r="A63" s="9"/>
      <c r="B63" s="24" t="s">
        <v>21</v>
      </c>
      <c r="C63" s="27"/>
      <c r="D63" s="55" t="s">
        <v>7</v>
      </c>
      <c r="E63" s="163" t="s">
        <v>211</v>
      </c>
      <c r="F63" s="9"/>
      <c r="G63" s="9"/>
      <c r="H63" s="9"/>
      <c r="I63" s="21"/>
      <c r="J63" s="21">
        <v>300000</v>
      </c>
      <c r="K63" s="9"/>
    </row>
    <row r="64" spans="1:11" ht="50.25" customHeight="1">
      <c r="A64" s="9"/>
      <c r="B64" s="24" t="s">
        <v>21</v>
      </c>
      <c r="C64" s="27"/>
      <c r="D64" s="55" t="s">
        <v>7</v>
      </c>
      <c r="E64" s="163" t="s">
        <v>210</v>
      </c>
      <c r="F64" s="9"/>
      <c r="G64" s="9"/>
      <c r="H64" s="9"/>
      <c r="I64" s="21"/>
      <c r="J64" s="21">
        <v>200000</v>
      </c>
      <c r="K64" s="9"/>
    </row>
    <row r="65" spans="1:11" ht="92.25" customHeight="1">
      <c r="A65" s="9"/>
      <c r="B65" s="24" t="s">
        <v>21</v>
      </c>
      <c r="C65" s="27"/>
      <c r="D65" s="55" t="s">
        <v>7</v>
      </c>
      <c r="E65" s="50" t="s">
        <v>201</v>
      </c>
      <c r="F65" s="9"/>
      <c r="G65" s="9"/>
      <c r="H65" s="9"/>
      <c r="I65" s="21"/>
      <c r="J65" s="21">
        <v>40000</v>
      </c>
      <c r="K65" s="9"/>
    </row>
    <row r="66" spans="1:11" ht="66" customHeight="1">
      <c r="A66" s="9"/>
      <c r="B66" s="24" t="s">
        <v>21</v>
      </c>
      <c r="C66" s="27"/>
      <c r="D66" s="55" t="s">
        <v>7</v>
      </c>
      <c r="E66" s="50" t="s">
        <v>212</v>
      </c>
      <c r="F66" s="9"/>
      <c r="G66" s="9"/>
      <c r="H66" s="9"/>
      <c r="I66" s="21"/>
      <c r="J66" s="21">
        <v>55000</v>
      </c>
      <c r="K66" s="9"/>
    </row>
    <row r="67" spans="1:11" ht="96" customHeight="1">
      <c r="A67" s="9"/>
      <c r="B67" s="24" t="s">
        <v>21</v>
      </c>
      <c r="C67" s="27"/>
      <c r="D67" s="55" t="s">
        <v>7</v>
      </c>
      <c r="E67" s="50" t="s">
        <v>228</v>
      </c>
      <c r="F67" s="9"/>
      <c r="G67" s="9"/>
      <c r="H67" s="9"/>
      <c r="I67" s="21"/>
      <c r="J67" s="21">
        <v>100000</v>
      </c>
      <c r="K67" s="9"/>
    </row>
    <row r="68" spans="1:11" ht="96.75" customHeight="1">
      <c r="A68" s="9"/>
      <c r="B68" s="24" t="s">
        <v>21</v>
      </c>
      <c r="C68" s="27"/>
      <c r="D68" s="55" t="s">
        <v>7</v>
      </c>
      <c r="E68" s="50" t="s">
        <v>229</v>
      </c>
      <c r="F68" s="9"/>
      <c r="G68" s="9"/>
      <c r="H68" s="9"/>
      <c r="I68" s="21"/>
      <c r="J68" s="21">
        <v>100000</v>
      </c>
      <c r="K68" s="9"/>
    </row>
    <row r="69" spans="1:11" ht="50.25" customHeight="1">
      <c r="A69" s="33" t="s">
        <v>40</v>
      </c>
      <c r="B69" s="33" t="s">
        <v>41</v>
      </c>
      <c r="C69" s="33" t="s">
        <v>42</v>
      </c>
      <c r="D69" s="15" t="s">
        <v>43</v>
      </c>
      <c r="E69" s="51"/>
      <c r="F69" s="39"/>
      <c r="G69" s="39"/>
      <c r="H69" s="39"/>
      <c r="I69" s="28"/>
      <c r="J69" s="28">
        <f>J71+J70</f>
        <v>230000</v>
      </c>
      <c r="K69" s="9"/>
    </row>
    <row r="70" spans="1:11" ht="32.25" customHeight="1">
      <c r="A70" s="33"/>
      <c r="B70" s="45" t="s">
        <v>11</v>
      </c>
      <c r="C70" s="33"/>
      <c r="D70" s="71" t="s">
        <v>12</v>
      </c>
      <c r="E70" s="148" t="s">
        <v>202</v>
      </c>
      <c r="F70" s="39"/>
      <c r="G70" s="39"/>
      <c r="H70" s="39"/>
      <c r="I70" s="28"/>
      <c r="J70" s="21">
        <v>30000</v>
      </c>
      <c r="K70" s="9"/>
    </row>
    <row r="71" spans="1:11" ht="38.25" customHeight="1">
      <c r="A71" s="8"/>
      <c r="B71" s="24" t="s">
        <v>21</v>
      </c>
      <c r="C71" s="27"/>
      <c r="D71" s="55" t="s">
        <v>7</v>
      </c>
      <c r="E71" s="52" t="s">
        <v>243</v>
      </c>
      <c r="F71" s="8"/>
      <c r="G71" s="8"/>
      <c r="H71" s="8"/>
      <c r="I71" s="21"/>
      <c r="J71" s="21">
        <v>200000</v>
      </c>
      <c r="K71" s="9"/>
    </row>
    <row r="72" spans="1:11" ht="80.25" customHeight="1">
      <c r="A72" s="33" t="s">
        <v>160</v>
      </c>
      <c r="B72" s="33" t="s">
        <v>163</v>
      </c>
      <c r="C72" s="33" t="s">
        <v>61</v>
      </c>
      <c r="D72" s="15" t="s">
        <v>165</v>
      </c>
      <c r="E72" s="52"/>
      <c r="F72" s="8"/>
      <c r="G72" s="8"/>
      <c r="H72" s="8"/>
      <c r="I72" s="21"/>
      <c r="J72" s="28">
        <f>J73</f>
        <v>561320.6</v>
      </c>
      <c r="K72" s="9"/>
    </row>
    <row r="73" spans="1:11" ht="79.5" customHeight="1">
      <c r="A73" s="33"/>
      <c r="B73" s="24" t="s">
        <v>11</v>
      </c>
      <c r="C73" s="27"/>
      <c r="D73" s="71" t="s">
        <v>12</v>
      </c>
      <c r="E73" s="77" t="s">
        <v>181</v>
      </c>
      <c r="F73" s="8"/>
      <c r="G73" s="8"/>
      <c r="H73" s="8"/>
      <c r="I73" s="21"/>
      <c r="J73" s="21">
        <v>561320.6</v>
      </c>
      <c r="K73" s="9"/>
    </row>
    <row r="74" spans="1:11" ht="80.25" customHeight="1">
      <c r="A74" s="33" t="s">
        <v>161</v>
      </c>
      <c r="B74" s="33" t="s">
        <v>164</v>
      </c>
      <c r="C74" s="33" t="s">
        <v>61</v>
      </c>
      <c r="D74" s="15" t="s">
        <v>166</v>
      </c>
      <c r="E74" s="52"/>
      <c r="F74" s="8"/>
      <c r="G74" s="8"/>
      <c r="H74" s="8"/>
      <c r="I74" s="21"/>
      <c r="J74" s="28">
        <f>J75</f>
        <v>2245282.4</v>
      </c>
      <c r="K74" s="9"/>
    </row>
    <row r="75" spans="1:11" ht="67.5" customHeight="1">
      <c r="A75" s="33"/>
      <c r="B75" s="24" t="s">
        <v>11</v>
      </c>
      <c r="C75" s="27"/>
      <c r="D75" s="71" t="s">
        <v>12</v>
      </c>
      <c r="E75" s="52" t="s">
        <v>167</v>
      </c>
      <c r="F75" s="8"/>
      <c r="G75" s="8"/>
      <c r="H75" s="8"/>
      <c r="I75" s="21"/>
      <c r="J75" s="21">
        <v>2245282.4</v>
      </c>
      <c r="K75" s="9"/>
    </row>
    <row r="76" spans="1:11" ht="141.75" customHeight="1">
      <c r="A76" s="33" t="s">
        <v>226</v>
      </c>
      <c r="B76" s="24"/>
      <c r="C76" s="33" t="s">
        <v>61</v>
      </c>
      <c r="D76" s="162" t="s">
        <v>225</v>
      </c>
      <c r="E76" s="52"/>
      <c r="F76" s="8"/>
      <c r="G76" s="8"/>
      <c r="H76" s="8"/>
      <c r="I76" s="21"/>
      <c r="J76" s="28">
        <f>J77</f>
        <v>1237564</v>
      </c>
      <c r="K76" s="9"/>
    </row>
    <row r="77" spans="1:11" ht="126" customHeight="1">
      <c r="A77" s="33"/>
      <c r="B77" s="24" t="s">
        <v>21</v>
      </c>
      <c r="C77" s="27"/>
      <c r="D77" s="71"/>
      <c r="E77" s="173" t="s">
        <v>225</v>
      </c>
      <c r="F77" s="8"/>
      <c r="G77" s="8"/>
      <c r="H77" s="8"/>
      <c r="I77" s="21"/>
      <c r="J77" s="21">
        <v>1237564</v>
      </c>
      <c r="K77" s="9"/>
    </row>
    <row r="78" spans="1:11" ht="122.25" customHeight="1">
      <c r="A78" s="33" t="s">
        <v>213</v>
      </c>
      <c r="B78" s="33" t="s">
        <v>214</v>
      </c>
      <c r="C78" s="33" t="s">
        <v>61</v>
      </c>
      <c r="D78" s="158" t="s">
        <v>215</v>
      </c>
      <c r="E78" s="52"/>
      <c r="F78" s="8"/>
      <c r="G78" s="8"/>
      <c r="H78" s="8"/>
      <c r="I78" s="21"/>
      <c r="J78" s="28">
        <f>J79</f>
        <v>1237564</v>
      </c>
      <c r="K78" s="9"/>
    </row>
    <row r="79" spans="1:11" ht="117.75" customHeight="1">
      <c r="A79" s="33"/>
      <c r="B79" s="24" t="s">
        <v>21</v>
      </c>
      <c r="C79" s="27"/>
      <c r="D79" s="71"/>
      <c r="E79" s="52" t="s">
        <v>216</v>
      </c>
      <c r="F79" s="8"/>
      <c r="G79" s="8"/>
      <c r="H79" s="8"/>
      <c r="I79" s="21"/>
      <c r="J79" s="21">
        <v>1237564</v>
      </c>
      <c r="K79" s="9"/>
    </row>
    <row r="80" spans="1:11" ht="130.5" customHeight="1">
      <c r="A80" s="33" t="s">
        <v>197</v>
      </c>
      <c r="B80" s="33" t="s">
        <v>198</v>
      </c>
      <c r="C80" s="33" t="s">
        <v>61</v>
      </c>
      <c r="D80" s="147" t="s">
        <v>199</v>
      </c>
      <c r="E80" s="157"/>
      <c r="F80" s="8"/>
      <c r="G80" s="8"/>
      <c r="H80" s="8"/>
      <c r="I80" s="21"/>
      <c r="J80" s="28">
        <f>J81</f>
        <v>5910938</v>
      </c>
      <c r="K80" s="9"/>
    </row>
    <row r="81" spans="1:11" ht="127.5" customHeight="1">
      <c r="A81" s="33"/>
      <c r="B81" s="24" t="s">
        <v>21</v>
      </c>
      <c r="C81" s="27"/>
      <c r="D81" s="55" t="s">
        <v>7</v>
      </c>
      <c r="E81" s="177" t="s">
        <v>209</v>
      </c>
      <c r="F81" s="8"/>
      <c r="G81" s="8"/>
      <c r="H81" s="8"/>
      <c r="I81" s="21"/>
      <c r="J81" s="21">
        <v>5910938</v>
      </c>
      <c r="K81" s="9"/>
    </row>
    <row r="82" spans="1:11" ht="60.75" customHeight="1">
      <c r="A82" s="33" t="s">
        <v>189</v>
      </c>
      <c r="B82" s="33" t="s">
        <v>190</v>
      </c>
      <c r="C82" s="33" t="s">
        <v>61</v>
      </c>
      <c r="D82" s="145" t="s">
        <v>191</v>
      </c>
      <c r="E82" s="144"/>
      <c r="F82" s="8"/>
      <c r="G82" s="8"/>
      <c r="H82" s="8"/>
      <c r="I82" s="21"/>
      <c r="J82" s="28">
        <f>J83</f>
        <v>23525108</v>
      </c>
      <c r="K82" s="9"/>
    </row>
    <row r="83" spans="1:11" ht="95.25" customHeight="1">
      <c r="A83" s="33"/>
      <c r="B83" s="24" t="s">
        <v>21</v>
      </c>
      <c r="C83" s="27"/>
      <c r="D83" s="55" t="s">
        <v>7</v>
      </c>
      <c r="E83" s="52" t="s">
        <v>192</v>
      </c>
      <c r="F83" s="8"/>
      <c r="G83" s="8"/>
      <c r="H83" s="8"/>
      <c r="I83" s="21"/>
      <c r="J83" s="21">
        <v>23525108</v>
      </c>
      <c r="K83" s="9"/>
    </row>
    <row r="84" spans="1:11" ht="96" customHeight="1">
      <c r="A84" s="33" t="s">
        <v>170</v>
      </c>
      <c r="B84" s="33" t="s">
        <v>172</v>
      </c>
      <c r="C84" s="33" t="s">
        <v>61</v>
      </c>
      <c r="D84" s="66" t="s">
        <v>168</v>
      </c>
      <c r="E84" s="127"/>
      <c r="F84" s="128"/>
      <c r="G84" s="128"/>
      <c r="H84" s="128"/>
      <c r="I84" s="129"/>
      <c r="J84" s="132">
        <f>J85</f>
        <v>10971</v>
      </c>
      <c r="K84" s="130"/>
    </row>
    <row r="85" spans="1:11" ht="53.25" customHeight="1">
      <c r="A85" s="33"/>
      <c r="B85" s="45" t="s">
        <v>11</v>
      </c>
      <c r="C85" s="27"/>
      <c r="D85" s="131"/>
      <c r="E85" s="127" t="s">
        <v>182</v>
      </c>
      <c r="F85" s="128"/>
      <c r="G85" s="128"/>
      <c r="H85" s="128"/>
      <c r="I85" s="129"/>
      <c r="J85" s="129">
        <v>10971</v>
      </c>
      <c r="K85" s="130"/>
    </row>
    <row r="86" spans="1:11" ht="39.75" customHeight="1">
      <c r="A86" s="33" t="s">
        <v>102</v>
      </c>
      <c r="B86" s="33" t="s">
        <v>60</v>
      </c>
      <c r="C86" s="33" t="s">
        <v>61</v>
      </c>
      <c r="D86" s="15" t="s">
        <v>62</v>
      </c>
      <c r="E86" s="52"/>
      <c r="F86" s="8"/>
      <c r="G86" s="8"/>
      <c r="H86" s="8"/>
      <c r="I86" s="21"/>
      <c r="J86" s="28">
        <f>J87</f>
        <v>98000</v>
      </c>
      <c r="K86" s="9"/>
    </row>
    <row r="87" spans="1:11" ht="61.5" customHeight="1">
      <c r="A87" s="8"/>
      <c r="B87" s="24" t="s">
        <v>63</v>
      </c>
      <c r="C87" s="27"/>
      <c r="D87" s="84" t="s">
        <v>67</v>
      </c>
      <c r="E87" s="127" t="s">
        <v>238</v>
      </c>
      <c r="F87" s="8"/>
      <c r="G87" s="8"/>
      <c r="H87" s="8"/>
      <c r="I87" s="21"/>
      <c r="J87" s="21">
        <f>1000000-900000-2000</f>
        <v>98000</v>
      </c>
      <c r="K87" s="9"/>
    </row>
    <row r="88" spans="1:11" ht="61.5" customHeight="1">
      <c r="A88" s="33" t="s">
        <v>241</v>
      </c>
      <c r="B88" s="33" t="s">
        <v>242</v>
      </c>
      <c r="C88" s="33" t="s">
        <v>90</v>
      </c>
      <c r="D88" s="146" t="s">
        <v>91</v>
      </c>
      <c r="E88" s="127"/>
      <c r="F88" s="8"/>
      <c r="G88" s="8"/>
      <c r="H88" s="8"/>
      <c r="I88" s="21"/>
      <c r="J88" s="28">
        <f>J89</f>
        <v>40000</v>
      </c>
      <c r="K88" s="9"/>
    </row>
    <row r="89" spans="1:11" ht="38.25" customHeight="1">
      <c r="A89" s="8"/>
      <c r="B89" s="24"/>
      <c r="C89" s="27"/>
      <c r="D89" s="55" t="s">
        <v>12</v>
      </c>
      <c r="E89" s="161" t="s">
        <v>92</v>
      </c>
      <c r="F89" s="8"/>
      <c r="G89" s="8"/>
      <c r="H89" s="8"/>
      <c r="I89" s="21"/>
      <c r="J89" s="21">
        <v>40000</v>
      </c>
      <c r="K89" s="9"/>
    </row>
    <row r="90" spans="1:11" ht="35.25" customHeight="1">
      <c r="A90" s="33" t="s">
        <v>136</v>
      </c>
      <c r="B90" s="33" t="s">
        <v>65</v>
      </c>
      <c r="C90" s="33" t="s">
        <v>69</v>
      </c>
      <c r="D90" s="79" t="s">
        <v>66</v>
      </c>
      <c r="E90" s="52"/>
      <c r="F90" s="8"/>
      <c r="G90" s="8"/>
      <c r="H90" s="8"/>
      <c r="I90" s="21"/>
      <c r="J90" s="28">
        <f>J91</f>
        <v>500000</v>
      </c>
      <c r="K90" s="9"/>
    </row>
    <row r="91" spans="1:11" ht="32.25" customHeight="1">
      <c r="A91" s="8"/>
      <c r="B91" s="24" t="s">
        <v>21</v>
      </c>
      <c r="C91" s="27"/>
      <c r="D91" s="113" t="s">
        <v>7</v>
      </c>
      <c r="E91" s="172" t="s">
        <v>239</v>
      </c>
      <c r="F91" s="8"/>
      <c r="G91" s="8"/>
      <c r="H91" s="8"/>
      <c r="I91" s="21"/>
      <c r="J91" s="21">
        <v>500000</v>
      </c>
      <c r="K91" s="9"/>
    </row>
    <row r="92" spans="1:11" ht="27.75" customHeight="1">
      <c r="A92" s="25" t="s">
        <v>13</v>
      </c>
      <c r="B92" s="25" t="s">
        <v>15</v>
      </c>
      <c r="C92" s="27"/>
      <c r="D92" s="58" t="s">
        <v>14</v>
      </c>
      <c r="E92" s="67"/>
      <c r="F92" s="9"/>
      <c r="G92" s="9"/>
      <c r="H92" s="9"/>
      <c r="I92" s="28"/>
      <c r="J92" s="28">
        <f>J93+J95+J98</f>
        <v>13593837</v>
      </c>
      <c r="K92" s="9"/>
    </row>
    <row r="93" spans="1:11" ht="39.75" customHeight="1">
      <c r="A93" s="33" t="s">
        <v>57</v>
      </c>
      <c r="B93" s="34" t="s">
        <v>45</v>
      </c>
      <c r="C93" s="34" t="s">
        <v>46</v>
      </c>
      <c r="D93" s="12" t="s">
        <v>47</v>
      </c>
      <c r="E93" s="67"/>
      <c r="F93" s="9"/>
      <c r="G93" s="9"/>
      <c r="H93" s="9"/>
      <c r="I93" s="28"/>
      <c r="J93" s="28">
        <f>J94</f>
        <v>40000</v>
      </c>
      <c r="K93" s="9"/>
    </row>
    <row r="94" spans="1:11" ht="36" customHeight="1">
      <c r="A94" s="13"/>
      <c r="B94" s="45" t="s">
        <v>11</v>
      </c>
      <c r="C94" s="46"/>
      <c r="D94" s="55" t="s">
        <v>12</v>
      </c>
      <c r="E94" s="77" t="s">
        <v>146</v>
      </c>
      <c r="F94" s="9"/>
      <c r="G94" s="9"/>
      <c r="H94" s="9"/>
      <c r="I94" s="28"/>
      <c r="J94" s="21">
        <v>40000</v>
      </c>
      <c r="K94" s="9"/>
    </row>
    <row r="95" spans="1:11" ht="51.75" customHeight="1">
      <c r="A95" s="23" t="s">
        <v>25</v>
      </c>
      <c r="B95" s="25" t="s">
        <v>27</v>
      </c>
      <c r="C95" s="26">
        <v>1020</v>
      </c>
      <c r="D95" s="58" t="s">
        <v>26</v>
      </c>
      <c r="E95" s="67"/>
      <c r="F95" s="9"/>
      <c r="G95" s="9"/>
      <c r="H95" s="9"/>
      <c r="I95" s="28"/>
      <c r="J95" s="28">
        <f>J96+J97</f>
        <v>558900</v>
      </c>
      <c r="K95" s="9"/>
    </row>
    <row r="96" spans="1:11" ht="60" customHeight="1">
      <c r="A96" s="13"/>
      <c r="B96" s="24" t="s">
        <v>21</v>
      </c>
      <c r="C96" s="27"/>
      <c r="D96" s="55" t="s">
        <v>7</v>
      </c>
      <c r="E96" s="52" t="s">
        <v>240</v>
      </c>
      <c r="F96" s="38"/>
      <c r="G96" s="38"/>
      <c r="H96" s="38"/>
      <c r="I96" s="21"/>
      <c r="J96" s="21">
        <v>508900</v>
      </c>
      <c r="K96" s="9"/>
    </row>
    <row r="97" spans="1:11" ht="51" customHeight="1">
      <c r="A97" s="13"/>
      <c r="B97" s="24" t="s">
        <v>11</v>
      </c>
      <c r="C97" s="27"/>
      <c r="D97" s="55" t="s">
        <v>12</v>
      </c>
      <c r="E97" s="95" t="s">
        <v>159</v>
      </c>
      <c r="F97" s="38"/>
      <c r="G97" s="38"/>
      <c r="H97" s="38"/>
      <c r="I97" s="21"/>
      <c r="J97" s="21">
        <v>50000</v>
      </c>
      <c r="K97" s="9"/>
    </row>
    <row r="98" spans="1:11" ht="249" customHeight="1">
      <c r="A98" s="115" t="s">
        <v>217</v>
      </c>
      <c r="B98" s="33" t="s">
        <v>218</v>
      </c>
      <c r="C98" s="70">
        <v>1060</v>
      </c>
      <c r="D98" s="175" t="s">
        <v>220</v>
      </c>
      <c r="E98" s="95"/>
      <c r="F98" s="38"/>
      <c r="G98" s="38"/>
      <c r="H98" s="38"/>
      <c r="I98" s="21"/>
      <c r="J98" s="28">
        <f>J99</f>
        <v>12994937</v>
      </c>
      <c r="K98" s="9"/>
    </row>
    <row r="99" spans="1:11" ht="216">
      <c r="A99" s="13"/>
      <c r="B99" s="24" t="s">
        <v>219</v>
      </c>
      <c r="C99" s="27"/>
      <c r="D99" s="55" t="s">
        <v>221</v>
      </c>
      <c r="E99" s="176" t="s">
        <v>224</v>
      </c>
      <c r="F99" s="38"/>
      <c r="G99" s="38"/>
      <c r="H99" s="38"/>
      <c r="I99" s="21"/>
      <c r="J99" s="21">
        <v>12994937</v>
      </c>
      <c r="K99" s="9"/>
    </row>
    <row r="100" spans="1:11" ht="30" customHeight="1">
      <c r="A100" s="23" t="s">
        <v>51</v>
      </c>
      <c r="B100" s="26">
        <v>10</v>
      </c>
      <c r="C100" s="57"/>
      <c r="D100" s="58" t="s">
        <v>52</v>
      </c>
      <c r="E100" s="52"/>
      <c r="F100" s="38"/>
      <c r="G100" s="38"/>
      <c r="H100" s="38"/>
      <c r="I100" s="21"/>
      <c r="J100" s="28">
        <f>J105+J107+J101+J103</f>
        <v>266750</v>
      </c>
      <c r="K100" s="9"/>
    </row>
    <row r="101" spans="1:11" ht="30" customHeight="1">
      <c r="A101" s="23" t="s">
        <v>188</v>
      </c>
      <c r="B101" s="26">
        <v>1080</v>
      </c>
      <c r="C101" s="25" t="s">
        <v>42</v>
      </c>
      <c r="D101" s="142" t="s">
        <v>186</v>
      </c>
      <c r="E101" s="141"/>
      <c r="F101" s="38"/>
      <c r="G101" s="38"/>
      <c r="H101" s="38"/>
      <c r="I101" s="21"/>
      <c r="J101" s="28">
        <f>J102</f>
        <v>20000</v>
      </c>
      <c r="K101" s="9"/>
    </row>
    <row r="102" spans="1:11" ht="30" customHeight="1">
      <c r="A102" s="23"/>
      <c r="B102" s="56">
        <v>3110</v>
      </c>
      <c r="C102" s="57"/>
      <c r="D102" s="55" t="s">
        <v>12</v>
      </c>
      <c r="E102" s="143" t="s">
        <v>187</v>
      </c>
      <c r="F102" s="38"/>
      <c r="G102" s="38"/>
      <c r="H102" s="38"/>
      <c r="I102" s="21"/>
      <c r="J102" s="21">
        <v>20000</v>
      </c>
      <c r="K102" s="9"/>
    </row>
    <row r="103" spans="1:11" ht="30" customHeight="1">
      <c r="A103" s="25" t="s">
        <v>230</v>
      </c>
      <c r="B103" s="26">
        <v>4030</v>
      </c>
      <c r="C103" s="25" t="s">
        <v>232</v>
      </c>
      <c r="D103" s="164" t="s">
        <v>231</v>
      </c>
      <c r="E103" s="143"/>
      <c r="F103" s="38"/>
      <c r="G103" s="38"/>
      <c r="H103" s="38"/>
      <c r="I103" s="21"/>
      <c r="J103" s="28">
        <f>J104</f>
        <v>50000</v>
      </c>
      <c r="K103" s="9"/>
    </row>
    <row r="104" spans="1:11" ht="37.5" customHeight="1">
      <c r="A104" s="23"/>
      <c r="B104" s="56">
        <v>3110</v>
      </c>
      <c r="C104" s="57"/>
      <c r="D104" s="55" t="s">
        <v>12</v>
      </c>
      <c r="E104" s="93" t="s">
        <v>252</v>
      </c>
      <c r="F104" s="38"/>
      <c r="G104" s="38"/>
      <c r="H104" s="38"/>
      <c r="I104" s="21"/>
      <c r="J104" s="21">
        <v>50000</v>
      </c>
      <c r="K104" s="9"/>
    </row>
    <row r="105" spans="1:11" ht="46.5" customHeight="1">
      <c r="A105" s="25" t="s">
        <v>54</v>
      </c>
      <c r="B105" s="25" t="s">
        <v>55</v>
      </c>
      <c r="C105" s="25" t="s">
        <v>56</v>
      </c>
      <c r="D105" s="59" t="s">
        <v>53</v>
      </c>
      <c r="E105" s="52"/>
      <c r="F105" s="38"/>
      <c r="G105" s="38"/>
      <c r="H105" s="38"/>
      <c r="I105" s="21"/>
      <c r="J105" s="28">
        <f>J106</f>
        <v>46750</v>
      </c>
      <c r="K105" s="9"/>
    </row>
    <row r="106" spans="1:11" ht="31.5" customHeight="1">
      <c r="A106" s="25"/>
      <c r="B106" s="45" t="s">
        <v>11</v>
      </c>
      <c r="C106" s="46"/>
      <c r="D106" s="55" t="s">
        <v>12</v>
      </c>
      <c r="E106" s="60" t="s">
        <v>58</v>
      </c>
      <c r="F106" s="38"/>
      <c r="G106" s="38"/>
      <c r="H106" s="38"/>
      <c r="I106" s="21"/>
      <c r="J106" s="21">
        <v>46750</v>
      </c>
      <c r="K106" s="9"/>
    </row>
    <row r="107" spans="1:11" ht="32.25" customHeight="1">
      <c r="A107" s="44" t="s">
        <v>103</v>
      </c>
      <c r="B107" s="44" t="s">
        <v>104</v>
      </c>
      <c r="C107" s="44" t="s">
        <v>105</v>
      </c>
      <c r="D107" s="79" t="s">
        <v>106</v>
      </c>
      <c r="E107" s="60"/>
      <c r="F107" s="38"/>
      <c r="G107" s="38"/>
      <c r="H107" s="38"/>
      <c r="I107" s="21"/>
      <c r="J107" s="28">
        <f>J108</f>
        <v>150000</v>
      </c>
      <c r="K107" s="9"/>
    </row>
    <row r="108" spans="1:11" ht="32.25" customHeight="1">
      <c r="A108" s="13"/>
      <c r="B108" s="45" t="s">
        <v>11</v>
      </c>
      <c r="C108" s="46"/>
      <c r="D108" s="55" t="s">
        <v>12</v>
      </c>
      <c r="E108" s="60" t="s">
        <v>107</v>
      </c>
      <c r="F108" s="38"/>
      <c r="G108" s="38"/>
      <c r="H108" s="38"/>
      <c r="I108" s="21"/>
      <c r="J108" s="21">
        <f>30000+45000+34000+41000</f>
        <v>150000</v>
      </c>
      <c r="K108" s="9"/>
    </row>
    <row r="109" spans="1:11" ht="32.25" hidden="1" customHeight="1">
      <c r="A109" s="33" t="s">
        <v>108</v>
      </c>
      <c r="B109" s="70">
        <v>11</v>
      </c>
      <c r="C109" s="78"/>
      <c r="D109" s="79" t="s">
        <v>109</v>
      </c>
      <c r="E109" s="60"/>
      <c r="F109" s="38"/>
      <c r="G109" s="38"/>
      <c r="H109" s="38"/>
      <c r="I109" s="21"/>
      <c r="J109" s="28">
        <f>J110</f>
        <v>0</v>
      </c>
      <c r="K109" s="9"/>
    </row>
    <row r="110" spans="1:11" ht="43.5" hidden="1" customHeight="1">
      <c r="A110" s="33" t="s">
        <v>110</v>
      </c>
      <c r="B110" s="70">
        <v>11</v>
      </c>
      <c r="C110" s="33" t="s">
        <v>111</v>
      </c>
      <c r="D110" s="79" t="s">
        <v>112</v>
      </c>
      <c r="E110" s="102"/>
      <c r="F110" s="38"/>
      <c r="G110" s="38"/>
      <c r="H110" s="38"/>
      <c r="I110" s="21"/>
      <c r="J110" s="28">
        <f>J111</f>
        <v>0</v>
      </c>
      <c r="K110" s="9"/>
    </row>
    <row r="111" spans="1:11" ht="65.25" hidden="1" customHeight="1">
      <c r="A111" s="33"/>
      <c r="B111" s="45" t="s">
        <v>11</v>
      </c>
      <c r="C111" s="45"/>
      <c r="D111" s="55" t="s">
        <v>12</v>
      </c>
      <c r="E111" s="80" t="s">
        <v>113</v>
      </c>
      <c r="F111" s="38"/>
      <c r="G111" s="38"/>
      <c r="H111" s="38"/>
      <c r="I111" s="21"/>
      <c r="J111" s="21">
        <f>15000-15000</f>
        <v>0</v>
      </c>
      <c r="K111" s="9"/>
    </row>
    <row r="112" spans="1:11" ht="24.75" customHeight="1">
      <c r="A112" s="23" t="s">
        <v>16</v>
      </c>
      <c r="B112" s="36">
        <v>12</v>
      </c>
      <c r="C112" s="37"/>
      <c r="D112" s="4" t="s">
        <v>17</v>
      </c>
      <c r="E112" s="103"/>
      <c r="F112" s="9"/>
      <c r="G112" s="9"/>
      <c r="H112" s="9"/>
      <c r="I112" s="28"/>
      <c r="J112" s="28">
        <f>J113+J115+J117+J121+J125+J127+J119</f>
        <v>34281484</v>
      </c>
      <c r="K112" s="9"/>
    </row>
    <row r="113" spans="1:11" ht="29.25" hidden="1" customHeight="1">
      <c r="A113" s="23" t="s">
        <v>126</v>
      </c>
      <c r="B113" s="37" t="s">
        <v>127</v>
      </c>
      <c r="C113" s="111" t="s">
        <v>128</v>
      </c>
      <c r="D113" s="4" t="s">
        <v>129</v>
      </c>
      <c r="E113" s="103"/>
      <c r="F113" s="9"/>
      <c r="G113" s="9"/>
      <c r="H113" s="9"/>
      <c r="I113" s="28"/>
      <c r="J113" s="28">
        <f>J114</f>
        <v>0</v>
      </c>
      <c r="K113" s="9"/>
    </row>
    <row r="114" spans="1:11" ht="15" hidden="1">
      <c r="A114" s="23"/>
      <c r="B114" s="68">
        <v>3210</v>
      </c>
      <c r="C114" s="111"/>
      <c r="D114" s="4"/>
      <c r="E114" s="112"/>
      <c r="F114" s="9"/>
      <c r="G114" s="9"/>
      <c r="H114" s="9"/>
      <c r="I114" s="28"/>
      <c r="J114" s="21"/>
      <c r="K114" s="9"/>
    </row>
    <row r="115" spans="1:11" ht="21.75" customHeight="1">
      <c r="A115" s="17" t="s">
        <v>70</v>
      </c>
      <c r="B115" s="65" t="s">
        <v>60</v>
      </c>
      <c r="C115" s="17" t="s">
        <v>69</v>
      </c>
      <c r="D115" s="15" t="s">
        <v>62</v>
      </c>
      <c r="E115" s="52"/>
      <c r="F115" s="9"/>
      <c r="G115" s="9"/>
      <c r="H115" s="9"/>
      <c r="I115" s="28"/>
      <c r="J115" s="28">
        <f>J116</f>
        <v>2000</v>
      </c>
      <c r="K115" s="9"/>
    </row>
    <row r="116" spans="1:11" ht="60">
      <c r="A116" s="38"/>
      <c r="B116" s="22">
        <v>3122</v>
      </c>
      <c r="C116" s="22"/>
      <c r="D116" s="84" t="s">
        <v>67</v>
      </c>
      <c r="E116" s="127" t="s">
        <v>238</v>
      </c>
      <c r="F116" s="9"/>
      <c r="G116" s="9"/>
      <c r="H116" s="9"/>
      <c r="I116" s="28"/>
      <c r="J116" s="21">
        <v>2000</v>
      </c>
      <c r="K116" s="9"/>
    </row>
    <row r="117" spans="1:11" ht="40.5" customHeight="1">
      <c r="A117" s="44" t="s">
        <v>114</v>
      </c>
      <c r="B117" s="35">
        <v>6011</v>
      </c>
      <c r="C117" s="81" t="s">
        <v>133</v>
      </c>
      <c r="D117" s="15" t="s">
        <v>115</v>
      </c>
      <c r="E117" s="104"/>
      <c r="F117" s="9"/>
      <c r="G117" s="9"/>
      <c r="H117" s="9"/>
      <c r="I117" s="28"/>
      <c r="J117" s="28">
        <f>J118</f>
        <v>750000</v>
      </c>
      <c r="K117" s="9"/>
    </row>
    <row r="118" spans="1:11" ht="57.75" customHeight="1">
      <c r="A118" s="40"/>
      <c r="B118" s="82" t="s">
        <v>116</v>
      </c>
      <c r="C118" s="83"/>
      <c r="D118" s="55" t="s">
        <v>135</v>
      </c>
      <c r="E118" s="104" t="s">
        <v>117</v>
      </c>
      <c r="F118" s="9"/>
      <c r="G118" s="9"/>
      <c r="H118" s="9"/>
      <c r="I118" s="28"/>
      <c r="J118" s="21">
        <v>750000</v>
      </c>
      <c r="K118" s="9"/>
    </row>
    <row r="119" spans="1:11" ht="36" customHeight="1">
      <c r="A119" s="44" t="s">
        <v>177</v>
      </c>
      <c r="B119" s="44" t="s">
        <v>178</v>
      </c>
      <c r="C119" s="81" t="s">
        <v>179</v>
      </c>
      <c r="D119" s="35" t="s">
        <v>180</v>
      </c>
      <c r="E119" s="36"/>
      <c r="F119" s="9"/>
      <c r="G119" s="9"/>
      <c r="H119" s="9"/>
      <c r="I119" s="28"/>
      <c r="J119" s="28">
        <f>J120</f>
        <v>212000</v>
      </c>
      <c r="K119" s="9"/>
    </row>
    <row r="120" spans="1:11" ht="36" customHeight="1">
      <c r="A120" s="44"/>
      <c r="B120" s="134" t="s">
        <v>11</v>
      </c>
      <c r="C120" s="81"/>
      <c r="D120" s="55" t="s">
        <v>12</v>
      </c>
      <c r="E120" s="174" t="s">
        <v>200</v>
      </c>
      <c r="F120" s="9"/>
      <c r="G120" s="9"/>
      <c r="H120" s="9"/>
      <c r="I120" s="28"/>
      <c r="J120" s="21">
        <f>147000+65000</f>
        <v>212000</v>
      </c>
      <c r="K120" s="9"/>
    </row>
    <row r="121" spans="1:11" ht="25.5" customHeight="1">
      <c r="A121" s="33">
        <v>1217640</v>
      </c>
      <c r="B121" s="33">
        <v>7640</v>
      </c>
      <c r="C121" s="33" t="s">
        <v>130</v>
      </c>
      <c r="D121" s="26" t="s">
        <v>66</v>
      </c>
      <c r="E121" s="9"/>
      <c r="F121" s="38"/>
      <c r="G121" s="38"/>
      <c r="H121" s="38"/>
      <c r="I121" s="28"/>
      <c r="J121" s="28">
        <f>J122</f>
        <v>461000</v>
      </c>
      <c r="K121" s="38"/>
    </row>
    <row r="122" spans="1:11" ht="92.25" customHeight="1">
      <c r="A122" s="33"/>
      <c r="B122" s="45" t="s">
        <v>63</v>
      </c>
      <c r="C122" s="33"/>
      <c r="D122" s="84" t="s">
        <v>67</v>
      </c>
      <c r="E122" s="91" t="s">
        <v>68</v>
      </c>
      <c r="F122" s="38"/>
      <c r="G122" s="38"/>
      <c r="H122" s="38"/>
      <c r="I122" s="41"/>
      <c r="J122" s="62">
        <v>461000</v>
      </c>
      <c r="K122" s="38"/>
    </row>
    <row r="123" spans="1:11" ht="39" hidden="1" customHeight="1">
      <c r="A123" s="178"/>
      <c r="B123" s="179"/>
      <c r="C123" s="180"/>
      <c r="D123" s="181"/>
      <c r="E123" s="182"/>
      <c r="F123" s="38"/>
      <c r="G123" s="38"/>
      <c r="H123" s="38"/>
      <c r="I123" s="41"/>
      <c r="J123" s="62"/>
      <c r="K123" s="38"/>
    </row>
    <row r="124" spans="1:11" ht="30" hidden="1" customHeight="1">
      <c r="A124" s="178"/>
      <c r="B124" s="179"/>
      <c r="C124" s="180"/>
      <c r="D124" s="181"/>
      <c r="E124" s="182"/>
      <c r="F124" s="85"/>
      <c r="G124" s="85"/>
      <c r="H124" s="85"/>
      <c r="I124" s="86"/>
      <c r="J124" s="87">
        <f>J137</f>
        <v>30000</v>
      </c>
      <c r="K124" s="9"/>
    </row>
    <row r="125" spans="1:11" ht="34.5" customHeight="1">
      <c r="A125" s="123">
        <v>1217670</v>
      </c>
      <c r="B125" s="73">
        <v>7670</v>
      </c>
      <c r="C125" s="124" t="s">
        <v>122</v>
      </c>
      <c r="D125" s="66" t="s">
        <v>176</v>
      </c>
      <c r="E125" s="125"/>
      <c r="F125" s="85"/>
      <c r="G125" s="85"/>
      <c r="H125" s="85"/>
      <c r="I125" s="86"/>
      <c r="J125" s="87">
        <f>J126</f>
        <v>8282643</v>
      </c>
      <c r="K125" s="9"/>
    </row>
    <row r="126" spans="1:11" ht="70.5" customHeight="1">
      <c r="A126" s="116"/>
      <c r="B126" s="117">
        <v>3210</v>
      </c>
      <c r="C126" s="121"/>
      <c r="D126" s="55" t="s">
        <v>76</v>
      </c>
      <c r="E126" s="136" t="s">
        <v>251</v>
      </c>
      <c r="F126" s="85"/>
      <c r="G126" s="85"/>
      <c r="H126" s="85"/>
      <c r="I126" s="86"/>
      <c r="J126" s="89">
        <f>300000+420000+493384+2879259+4190000</f>
        <v>8282643</v>
      </c>
      <c r="K126" s="9"/>
    </row>
    <row r="127" spans="1:11" ht="40.5" customHeight="1">
      <c r="A127" s="123">
        <v>1218110</v>
      </c>
      <c r="B127" s="73">
        <v>8110</v>
      </c>
      <c r="C127" s="124" t="s">
        <v>95</v>
      </c>
      <c r="D127" s="66" t="s">
        <v>96</v>
      </c>
      <c r="E127" s="122"/>
      <c r="F127" s="85"/>
      <c r="G127" s="85"/>
      <c r="H127" s="85"/>
      <c r="I127" s="86"/>
      <c r="J127" s="87">
        <f>J128+J129+J130</f>
        <v>24573841</v>
      </c>
      <c r="K127" s="9"/>
    </row>
    <row r="128" spans="1:11" ht="49.5" customHeight="1">
      <c r="A128" s="116"/>
      <c r="B128" s="117">
        <v>3122</v>
      </c>
      <c r="C128" s="121"/>
      <c r="D128" s="133" t="s">
        <v>67</v>
      </c>
      <c r="E128" s="135" t="s">
        <v>249</v>
      </c>
      <c r="F128" s="85"/>
      <c r="G128" s="85"/>
      <c r="H128" s="85"/>
      <c r="I128" s="86"/>
      <c r="J128" s="89">
        <f>41900000-5910938+5910938-2879259-5300000-5700000-4190000-199000-1000000-95000-1962900</f>
        <v>20573841</v>
      </c>
      <c r="K128" s="9"/>
    </row>
    <row r="129" spans="1:11" ht="69" hidden="1" customHeight="1">
      <c r="A129" s="116"/>
      <c r="B129" s="165">
        <v>3110</v>
      </c>
      <c r="C129" s="166"/>
      <c r="E129" s="135" t="s">
        <v>183</v>
      </c>
      <c r="F129" s="167"/>
      <c r="G129" s="167"/>
      <c r="H129" s="167"/>
      <c r="I129" s="168"/>
      <c r="J129" s="169"/>
      <c r="K129" s="170"/>
    </row>
    <row r="130" spans="1:11" ht="53.25" customHeight="1">
      <c r="A130" s="159"/>
      <c r="B130" s="160">
        <v>3132</v>
      </c>
      <c r="C130" s="156"/>
      <c r="D130" s="55" t="s">
        <v>7</v>
      </c>
      <c r="E130" s="135" t="s">
        <v>147</v>
      </c>
      <c r="F130" s="85"/>
      <c r="G130" s="85"/>
      <c r="H130" s="85"/>
      <c r="I130" s="86"/>
      <c r="J130" s="89">
        <v>4000000</v>
      </c>
      <c r="K130" s="9"/>
    </row>
    <row r="131" spans="1:11" ht="30" customHeight="1">
      <c r="A131" s="16" t="s">
        <v>118</v>
      </c>
      <c r="B131" s="15">
        <v>31</v>
      </c>
      <c r="C131" s="88"/>
      <c r="D131" s="15" t="s">
        <v>119</v>
      </c>
      <c r="E131" s="105"/>
      <c r="F131" s="85"/>
      <c r="G131" s="85"/>
      <c r="H131" s="85"/>
      <c r="I131" s="86"/>
      <c r="J131" s="87">
        <f>J134+J132</f>
        <v>101300</v>
      </c>
      <c r="K131" s="9"/>
    </row>
    <row r="132" spans="1:11" ht="30" customHeight="1">
      <c r="A132" s="33" t="s">
        <v>204</v>
      </c>
      <c r="B132" s="35">
        <v>7520</v>
      </c>
      <c r="C132" s="88" t="s">
        <v>90</v>
      </c>
      <c r="D132" s="73" t="s">
        <v>91</v>
      </c>
      <c r="E132" s="110"/>
      <c r="F132" s="85"/>
      <c r="G132" s="85"/>
      <c r="H132" s="85"/>
      <c r="I132" s="86"/>
      <c r="J132" s="87">
        <f>J133</f>
        <v>46000</v>
      </c>
      <c r="K132" s="9"/>
    </row>
    <row r="133" spans="1:11" ht="30" customHeight="1">
      <c r="A133" s="16"/>
      <c r="B133" s="15"/>
      <c r="C133" s="88"/>
      <c r="D133" s="55" t="s">
        <v>12</v>
      </c>
      <c r="E133" s="150" t="s">
        <v>92</v>
      </c>
      <c r="F133" s="85"/>
      <c r="G133" s="85"/>
      <c r="H133" s="85"/>
      <c r="I133" s="86"/>
      <c r="J133" s="89">
        <v>46000</v>
      </c>
      <c r="K133" s="9"/>
    </row>
    <row r="134" spans="1:11" ht="30" customHeight="1">
      <c r="A134" s="16" t="s">
        <v>120</v>
      </c>
      <c r="B134" s="33" t="s">
        <v>121</v>
      </c>
      <c r="C134" s="81" t="s">
        <v>122</v>
      </c>
      <c r="D134" s="4" t="s">
        <v>123</v>
      </c>
      <c r="E134" s="106"/>
      <c r="F134" s="85"/>
      <c r="G134" s="85"/>
      <c r="H134" s="85"/>
      <c r="I134" s="86"/>
      <c r="J134" s="87">
        <f>J135</f>
        <v>55300</v>
      </c>
      <c r="K134" s="9"/>
    </row>
    <row r="135" spans="1:11" ht="48.75" customHeight="1">
      <c r="A135" s="16"/>
      <c r="B135" s="71">
        <v>2281</v>
      </c>
      <c r="C135" s="29"/>
      <c r="D135" s="71" t="s">
        <v>87</v>
      </c>
      <c r="E135" s="107" t="s">
        <v>124</v>
      </c>
      <c r="F135" s="85"/>
      <c r="G135" s="85"/>
      <c r="H135" s="85"/>
      <c r="I135" s="86"/>
      <c r="J135" s="89">
        <f>5300+5000+25000+20000</f>
        <v>55300</v>
      </c>
      <c r="K135" s="9"/>
    </row>
    <row r="136" spans="1:11" ht="30" customHeight="1">
      <c r="A136" s="16" t="s">
        <v>48</v>
      </c>
      <c r="B136" s="35">
        <v>37</v>
      </c>
      <c r="C136" s="29"/>
      <c r="D136" s="15" t="s">
        <v>49</v>
      </c>
      <c r="E136" s="108"/>
      <c r="F136" s="53"/>
      <c r="G136" s="53"/>
      <c r="H136" s="53"/>
      <c r="I136" s="54"/>
      <c r="J136" s="64">
        <f>J137+J139+J141</f>
        <v>1157800</v>
      </c>
      <c r="K136" s="9"/>
    </row>
    <row r="137" spans="1:11" ht="30" customHeight="1">
      <c r="A137" s="17" t="s">
        <v>50</v>
      </c>
      <c r="B137" s="34" t="s">
        <v>45</v>
      </c>
      <c r="C137" s="34" t="s">
        <v>46</v>
      </c>
      <c r="D137" s="12" t="s">
        <v>47</v>
      </c>
      <c r="E137" s="109"/>
      <c r="F137" s="53"/>
      <c r="G137" s="53"/>
      <c r="H137" s="53"/>
      <c r="I137" s="54"/>
      <c r="J137" s="64">
        <f>J138</f>
        <v>30000</v>
      </c>
      <c r="K137" s="9"/>
    </row>
    <row r="138" spans="1:11" ht="30" customHeight="1">
      <c r="A138" s="16"/>
      <c r="B138" s="24" t="s">
        <v>11</v>
      </c>
      <c r="C138" s="56"/>
      <c r="D138" s="55" t="s">
        <v>12</v>
      </c>
      <c r="E138" s="77" t="s">
        <v>146</v>
      </c>
      <c r="F138" s="53"/>
      <c r="G138" s="53"/>
      <c r="H138" s="53"/>
      <c r="I138" s="54"/>
      <c r="J138" s="63">
        <v>30000</v>
      </c>
      <c r="K138" s="9"/>
    </row>
    <row r="139" spans="1:11" ht="30" customHeight="1">
      <c r="A139" s="33" t="s">
        <v>125</v>
      </c>
      <c r="B139" s="35">
        <v>7520</v>
      </c>
      <c r="C139" s="33" t="s">
        <v>90</v>
      </c>
      <c r="D139" s="73" t="s">
        <v>91</v>
      </c>
      <c r="E139" s="110"/>
      <c r="F139" s="53"/>
      <c r="G139" s="53"/>
      <c r="H139" s="53"/>
      <c r="I139" s="54"/>
      <c r="J139" s="64">
        <f>J140</f>
        <v>77800</v>
      </c>
      <c r="K139" s="9"/>
    </row>
    <row r="140" spans="1:11" ht="33" customHeight="1">
      <c r="A140" s="16"/>
      <c r="B140" s="24" t="s">
        <v>11</v>
      </c>
      <c r="C140" s="8"/>
      <c r="D140" s="55" t="s">
        <v>12</v>
      </c>
      <c r="E140" s="80" t="s">
        <v>92</v>
      </c>
      <c r="F140" s="53"/>
      <c r="G140" s="53"/>
      <c r="H140" s="53"/>
      <c r="I140" s="54"/>
      <c r="J140" s="63">
        <v>77800</v>
      </c>
      <c r="K140" s="9"/>
    </row>
    <row r="141" spans="1:11" ht="52.5" customHeight="1">
      <c r="A141" s="33" t="s">
        <v>193</v>
      </c>
      <c r="B141" s="35">
        <v>9800</v>
      </c>
      <c r="C141" s="34" t="s">
        <v>127</v>
      </c>
      <c r="D141" s="15" t="s">
        <v>194</v>
      </c>
      <c r="E141" s="140"/>
      <c r="F141" s="53"/>
      <c r="G141" s="53"/>
      <c r="H141" s="53"/>
      <c r="I141" s="54"/>
      <c r="J141" s="64">
        <f>J142+J143</f>
        <v>1050000</v>
      </c>
      <c r="K141" s="9"/>
    </row>
    <row r="142" spans="1:11" ht="55.5" customHeight="1">
      <c r="A142" s="16"/>
      <c r="B142" s="24" t="s">
        <v>195</v>
      </c>
      <c r="C142" s="8"/>
      <c r="D142" s="151" t="s">
        <v>196</v>
      </c>
      <c r="E142" s="149" t="s">
        <v>205</v>
      </c>
      <c r="F142" s="53"/>
      <c r="G142" s="53"/>
      <c r="H142" s="53"/>
      <c r="I142" s="54"/>
      <c r="J142" s="63">
        <v>1050000</v>
      </c>
      <c r="K142" s="9"/>
    </row>
    <row r="143" spans="1:11" ht="80.25" hidden="1" customHeight="1">
      <c r="A143" s="16"/>
      <c r="B143" s="24" t="s">
        <v>195</v>
      </c>
      <c r="C143" s="8"/>
      <c r="D143" s="151" t="s">
        <v>196</v>
      </c>
      <c r="E143" s="149" t="s">
        <v>206</v>
      </c>
      <c r="F143" s="152"/>
      <c r="G143" s="53"/>
      <c r="H143" s="53"/>
      <c r="I143" s="54"/>
      <c r="J143" s="63"/>
      <c r="K143" s="9"/>
    </row>
    <row r="144" spans="1:11" ht="15.75">
      <c r="A144" s="9"/>
      <c r="B144" s="9"/>
      <c r="C144" s="9"/>
      <c r="D144" s="9"/>
      <c r="E144" s="18" t="s">
        <v>19</v>
      </c>
      <c r="F144" s="9"/>
      <c r="G144" s="9"/>
      <c r="H144" s="9"/>
      <c r="I144" s="14"/>
      <c r="J144" s="61">
        <f>J30+J58+J92+J100+J109+J112+J131+J136</f>
        <v>128062583</v>
      </c>
      <c r="K144" s="9"/>
    </row>
    <row r="145" spans="1:11" ht="14.25">
      <c r="A145" s="9"/>
      <c r="B145" s="9"/>
      <c r="C145" s="9"/>
      <c r="D145" s="9"/>
      <c r="E145" s="19" t="s">
        <v>20</v>
      </c>
      <c r="F145" s="9"/>
      <c r="G145" s="9"/>
      <c r="H145" s="9"/>
      <c r="I145" s="14"/>
      <c r="J145" s="61">
        <f>J29+J144</f>
        <v>140124521.00999999</v>
      </c>
      <c r="K145" s="9"/>
    </row>
    <row r="147" spans="1:11" ht="15.75">
      <c r="D147" s="183" t="s">
        <v>134</v>
      </c>
      <c r="E147" s="184"/>
      <c r="F147" s="184"/>
      <c r="G147" s="184"/>
      <c r="H147" s="184"/>
    </row>
  </sheetData>
  <mergeCells count="15">
    <mergeCell ref="A9:B9"/>
    <mergeCell ref="A5:K5"/>
    <mergeCell ref="A6:K6"/>
    <mergeCell ref="A7:K7"/>
    <mergeCell ref="A8:B8"/>
    <mergeCell ref="D147:H147"/>
    <mergeCell ref="F2:K2"/>
    <mergeCell ref="F3:K3"/>
    <mergeCell ref="F4:K4"/>
    <mergeCell ref="H1:J1"/>
    <mergeCell ref="A123:A124"/>
    <mergeCell ref="B123:B124"/>
    <mergeCell ref="C123:C124"/>
    <mergeCell ref="D123:D124"/>
    <mergeCell ref="E123:E124"/>
  </mergeCells>
  <pageMargins left="0.43307086614173229" right="0.39370078740157483" top="0.31496062992125984" bottom="0.15748031496062992" header="0.31496062992125984" footer="0.19685039370078741"/>
  <pageSetup paperSize="9" scale="85" fitToHeight="16" orientation="landscape" r:id="rId1"/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Finvid8</cp:lastModifiedBy>
  <cp:lastPrinted>2025-07-03T11:44:27Z</cp:lastPrinted>
  <dcterms:created xsi:type="dcterms:W3CDTF">2019-12-16T13:20:45Z</dcterms:created>
  <dcterms:modified xsi:type="dcterms:W3CDTF">2025-07-04T05:37:21Z</dcterms:modified>
</cp:coreProperties>
</file>