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Users\User\Desktop\"/>
    </mc:Choice>
  </mc:AlternateContent>
  <bookViews>
    <workbookView xWindow="-210" yWindow="120" windowWidth="20055" windowHeight="4935" tabRatio="949" firstSheet="6" activeTab="6"/>
  </bookViews>
  <sheets>
    <sheet name="дані" sheetId="1" state="hidden" r:id="rId1"/>
    <sheet name="1014040 (ГБ  Сайт, Артсквер)" sheetId="4" state="hidden" r:id="rId2"/>
    <sheet name="104082 (туризм)" sheetId="6" state="hidden" r:id="rId3"/>
    <sheet name="1014082 (арх)" sheetId="7" state="hidden" r:id="rId4"/>
    <sheet name="1014082  (ГБ книга)" sheetId="8" state="hidden" r:id="rId5"/>
    <sheet name="1017520 (ГБ Сайт, Портал)" sheetId="10" state="hidden" r:id="rId6"/>
    <sheet name="1017520 (інф)" sheetId="11" r:id="rId7"/>
    <sheet name="Лист2" sheetId="13" r:id="rId8"/>
  </sheets>
  <definedNames>
    <definedName name="_xlnm.Print_Area" localSheetId="2">'104082 (туризм)'!$A$1:$K$51</definedName>
  </definedNames>
  <calcPr calcId="162913"/>
</workbook>
</file>

<file path=xl/calcChain.xml><?xml version="1.0" encoding="utf-8"?>
<calcChain xmlns="http://schemas.openxmlformats.org/spreadsheetml/2006/main">
  <c r="I4" i="11" l="1"/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20" i="11" l="1"/>
  <c r="F20" i="11"/>
  <c r="D20" i="11"/>
  <c r="C20" i="11"/>
  <c r="G19" i="11"/>
  <c r="F19" i="11"/>
  <c r="D19" i="11"/>
  <c r="C19" i="11"/>
  <c r="J4" i="11"/>
  <c r="I20" i="11" l="1"/>
  <c r="J20" i="11"/>
  <c r="J19" i="11"/>
  <c r="B20" i="11"/>
  <c r="B19" i="11"/>
  <c r="I19" i="11"/>
  <c r="H19" i="11" s="1"/>
  <c r="E20" i="11"/>
  <c r="E19" i="11"/>
  <c r="H20" i="11" l="1"/>
  <c r="J4" i="7" l="1"/>
  <c r="J4" i="6" l="1"/>
  <c r="F41" i="6" l="1"/>
  <c r="F37" i="10" l="1"/>
  <c r="F36" i="10" l="1"/>
  <c r="F31" i="10"/>
  <c r="F30" i="10"/>
  <c r="F30" i="8"/>
  <c r="F44" i="6" l="1"/>
  <c r="F36" i="4"/>
  <c r="F34" i="4"/>
  <c r="F33" i="4"/>
  <c r="F32" i="4"/>
  <c r="F31" i="4"/>
  <c r="F30" i="4"/>
  <c r="G35" i="10" l="1"/>
  <c r="H35" i="10"/>
  <c r="F20" i="10" s="1"/>
  <c r="I35" i="10"/>
  <c r="F35" i="10"/>
  <c r="C20" i="10" s="1"/>
  <c r="A31" i="10"/>
  <c r="A32" i="10" s="1"/>
  <c r="A33" i="10" s="1"/>
  <c r="A34" i="10" s="1"/>
  <c r="I29" i="10"/>
  <c r="H29" i="10"/>
  <c r="G29" i="10"/>
  <c r="F29" i="10"/>
  <c r="G20" i="10"/>
  <c r="D20" i="10"/>
  <c r="G19" i="10"/>
  <c r="D19" i="10"/>
  <c r="A31" i="8"/>
  <c r="A32" i="8" s="1"/>
  <c r="G20" i="8"/>
  <c r="F20" i="8"/>
  <c r="D20" i="8"/>
  <c r="C20" i="8"/>
  <c r="G19" i="8"/>
  <c r="F19" i="8"/>
  <c r="D19" i="8"/>
  <c r="C19" i="8"/>
  <c r="G20" i="7"/>
  <c r="F20" i="7"/>
  <c r="E20" i="7" s="1"/>
  <c r="D20" i="7"/>
  <c r="J20" i="7" s="1"/>
  <c r="J21" i="7" s="1"/>
  <c r="C20" i="7"/>
  <c r="B20" i="7" s="1"/>
  <c r="G20" i="6"/>
  <c r="F20" i="6"/>
  <c r="D20" i="6"/>
  <c r="C20" i="6"/>
  <c r="I20" i="7"/>
  <c r="A31" i="7"/>
  <c r="A32" i="7" s="1"/>
  <c r="G21" i="7"/>
  <c r="F21" i="7"/>
  <c r="D21" i="7"/>
  <c r="C21" i="7"/>
  <c r="E20" i="10" l="1"/>
  <c r="F19" i="10"/>
  <c r="C19" i="10"/>
  <c r="B19" i="10" s="1"/>
  <c r="B20" i="6"/>
  <c r="I20" i="6"/>
  <c r="I21" i="6" s="1"/>
  <c r="J20" i="6"/>
  <c r="J21" i="6" s="1"/>
  <c r="J19" i="8"/>
  <c r="J20" i="8" s="1"/>
  <c r="B20" i="10"/>
  <c r="J19" i="10"/>
  <c r="J20" i="10" s="1"/>
  <c r="E19" i="10"/>
  <c r="B19" i="8"/>
  <c r="B20" i="8"/>
  <c r="E20" i="8"/>
  <c r="E19" i="8"/>
  <c r="I19" i="8"/>
  <c r="H20" i="7"/>
  <c r="I21" i="7"/>
  <c r="H21" i="7" s="1"/>
  <c r="E20" i="6"/>
  <c r="B21" i="7"/>
  <c r="E21" i="7"/>
  <c r="A37" i="6"/>
  <c r="A39" i="6" s="1"/>
  <c r="A41" i="6" s="1"/>
  <c r="A44" i="6" s="1"/>
  <c r="G21" i="6"/>
  <c r="F21" i="6"/>
  <c r="D21" i="6"/>
  <c r="C21" i="6"/>
  <c r="I19" i="10" l="1"/>
  <c r="I20" i="10" s="1"/>
  <c r="H20" i="10" s="1"/>
  <c r="H20" i="6"/>
  <c r="I20" i="8"/>
  <c r="H20" i="8" s="1"/>
  <c r="H19" i="8"/>
  <c r="H21" i="6"/>
  <c r="E21" i="6"/>
  <c r="B21" i="6"/>
  <c r="G35" i="4"/>
  <c r="D19" i="4" s="1"/>
  <c r="H35" i="4"/>
  <c r="F19" i="4" s="1"/>
  <c r="I35" i="4"/>
  <c r="G19" i="4" s="1"/>
  <c r="J19" i="4" s="1"/>
  <c r="J20" i="4" s="1"/>
  <c r="F35" i="4"/>
  <c r="G29" i="4"/>
  <c r="H29" i="4"/>
  <c r="I29" i="4"/>
  <c r="F29" i="4"/>
  <c r="A31" i="4"/>
  <c r="A32" i="4" s="1"/>
  <c r="A33" i="4" s="1"/>
  <c r="A34" i="4" s="1"/>
  <c r="H19" i="10" l="1"/>
  <c r="G20" i="4"/>
  <c r="D20" i="4"/>
  <c r="C20" i="4"/>
  <c r="C19" i="4"/>
  <c r="B19" i="4" s="1"/>
  <c r="E19" i="4"/>
  <c r="I19" i="4"/>
  <c r="F20" i="4"/>
  <c r="E20" i="4" s="1"/>
  <c r="B20" i="4" l="1"/>
  <c r="I20" i="4"/>
  <c r="H20" i="4" s="1"/>
  <c r="H19" i="4"/>
</calcChain>
</file>

<file path=xl/sharedStrings.xml><?xml version="1.0" encoding="utf-8"?>
<sst xmlns="http://schemas.openxmlformats.org/spreadsheetml/2006/main" count="476" uniqueCount="151">
  <si>
    <t>Завдання/напрями/заходи</t>
  </si>
  <si>
    <t xml:space="preserve">Відповідальний виконавець </t>
  </si>
  <si>
    <t>загальний фонд</t>
  </si>
  <si>
    <t>спеціальний фонд</t>
  </si>
  <si>
    <t>-</t>
  </si>
  <si>
    <t>Бюджетні асигнування з урахуванням змін</t>
  </si>
  <si>
    <t>Касові видатки</t>
  </si>
  <si>
    <t>Відхилення</t>
  </si>
  <si>
    <t>Пояснення відхилення</t>
  </si>
  <si>
    <t>усього</t>
  </si>
  <si>
    <t>№
з/п</t>
  </si>
  <si>
    <t>Планові обсяги 
фінансування, грн</t>
  </si>
  <si>
    <t>Фактичні обсяги 
фінансування, грн</t>
  </si>
  <si>
    <t>Стан виконання завдань 
(результативні показники виконання програми)</t>
  </si>
  <si>
    <t>Напрями діяльності та завдання місцевої/регіональної  цільової програми</t>
  </si>
  <si>
    <t>3.</t>
  </si>
  <si>
    <t>2.</t>
  </si>
  <si>
    <t>Аналіз виконання за видатками в цілому за програмою:</t>
  </si>
  <si>
    <t>1.</t>
  </si>
  <si>
    <t>КПК</t>
  </si>
  <si>
    <t>(найменування  бюджетної програми)</t>
  </si>
  <si>
    <t>(назва програми дата і номер рішення міської ради про її затвердження, в т.ч. зі змінами)</t>
  </si>
  <si>
    <t>(зі змінами внесеними рішенням НМР від 30.03.2021 №2-8/2021)</t>
  </si>
  <si>
    <t>01.04.</t>
  </si>
  <si>
    <t>Інформація про виконання програми станом на</t>
  </si>
  <si>
    <t>Додаток  4</t>
  </si>
  <si>
    <t>до Порядку розроблення місцевих/регіональних цільових програм Ніжинської територіальної громади, затвердження, моніторингу та звітності про їх виконання</t>
  </si>
  <si>
    <t>Начальник управління культури і туризму</t>
  </si>
  <si>
    <t>Заступник начальника управління культури і туризму</t>
  </si>
  <si>
    <t>Тетяна БАССАК</t>
  </si>
  <si>
    <t>Антоніна КУПРІЙ</t>
  </si>
  <si>
    <t>Головний бухгалтер</t>
  </si>
  <si>
    <t>Оксана СУШКО</t>
  </si>
  <si>
    <t>затверджена 21.12.2021 року, № 6-18/2021</t>
  </si>
  <si>
    <t>Програма реалізації Громадського бюджету (бюджету участі) міста Ніжинської територіальної громади
 на 2022-2026 роки,</t>
  </si>
  <si>
    <t>Забезпечення  діяльності  музеїв  і  виставок</t>
  </si>
  <si>
    <t xml:space="preserve"> - інформаційна та промоційна (рекламна) кампанія щодо ознайомлення жителів міста з основними принципами та можливостями громадського  бюджету, подання проектів</t>
  </si>
  <si>
    <t xml:space="preserve"> - обговорення та аналіз пропозицій по проектам</t>
  </si>
  <si>
    <t xml:space="preserve"> - визначення та реалізація  проектів-переможців</t>
  </si>
  <si>
    <t>Проект «Ніжин Art-сквер»</t>
  </si>
  <si>
    <t>Ніжинський краєзнавчий музей</t>
  </si>
  <si>
    <t>Облаштування доріжок</t>
  </si>
  <si>
    <t>Встановлення металевих конструкцій для кріплення картин</t>
  </si>
  <si>
    <t>Облаштування клумб</t>
  </si>
  <si>
    <t>Розміщення рекламного лайтбоксу на території музею</t>
  </si>
  <si>
    <t>Проектно-кошторисна документація</t>
  </si>
  <si>
    <t>Послуги фотографа</t>
  </si>
  <si>
    <t>Проект «Сайт Ніжинських митців»</t>
  </si>
  <si>
    <t>Інші заходи в галузі культури і мистецтва</t>
  </si>
  <si>
    <t xml:space="preserve">Відзначення Дня Соборності України </t>
  </si>
  <si>
    <t>Управління культури і туризму НМР</t>
  </si>
  <si>
    <t xml:space="preserve">Відзначення Дня Героїв Небесної Сотні </t>
  </si>
  <si>
    <t>Відзначення Міжнародного дня театру</t>
  </si>
  <si>
    <t>Відзначення Міжнародного дня пам’яті жертв радіаційних аварій і катастроф. День Чорнобильської трагедії</t>
  </si>
  <si>
    <t>Відзначення Дня Конституції України</t>
  </si>
  <si>
    <t>Проведення культурно-мистецького заходу "Ми українці"</t>
  </si>
  <si>
    <t>Відзначення Всеукраїнського дня бібліотек</t>
  </si>
  <si>
    <t>Проведення відкритого фестивалю-конкурсу музичного мистецтва ім. Івана Синиці "Пливи, мій віночку"</t>
  </si>
  <si>
    <t>Відзначення Дня Гідності та Свободи</t>
  </si>
  <si>
    <t xml:space="preserve">Відзначення Дня вшанування учасників ліквідації наслідків аварії на Чорнобильській атомній електростанції </t>
  </si>
  <si>
    <t>Відзначення Дня Збройних Сил України</t>
  </si>
  <si>
    <t>Програма розвитку туризму на 2022-2024 рр.,</t>
  </si>
  <si>
    <t>Участь у  міжнародних спеціалізованих симпозіумах, семінарах, конференціях, салонах та виставках-ярмарках  з метою  вивчення та популяризації новітніх технологій надання туристичних послуг</t>
  </si>
  <si>
    <t>Проведення соціологічного опитування з метою постійного моніторингу діяльності об’єктів туристичної інфраструктури та суб’єктів підприємницької діяльності у сфері надання послуг, пов’язаних з організацією відпочинку та подорожей громадян</t>
  </si>
  <si>
    <t>Друк пакету інформаційних матеріалів для розповсюдження серед туристичних кампаній з метою налагодження системної співпраці та залучення туристів та екскурсантів</t>
  </si>
  <si>
    <t xml:space="preserve"> Розробити туристичний  паспорт міста, сформувати банк даних про його туристичні об’єкти. </t>
  </si>
  <si>
    <t xml:space="preserve">Виготовлення та друк кольорового каталогу-путівника </t>
  </si>
  <si>
    <t>Розробка і виготовлення схеми туристичних об’єктів і схеми розміщення пунктів сервісу в туристично-рекламних зонах  територіальної громади</t>
  </si>
  <si>
    <t>Розробка та запис аудіогіда українською та англійською мовами з можливістю інтерактивного використання</t>
  </si>
  <si>
    <t>Провести роботу щодо розробки, випуску та поширення рекламно-інформаційної продукції про туристичний потенціал територіальної громади</t>
  </si>
  <si>
    <t>Установка інформаційних табличок із застосуванням QR-кодів на основних об’єктах туристичної інфраструктури</t>
  </si>
  <si>
    <t>Організація конкурсів, фестивалів для створення позитивного туристичного іміджу територіальної громади з метою підтримки нових культурних ініціатив, підвищення туристичної привабливості громади</t>
  </si>
  <si>
    <t xml:space="preserve"> Розроблення, впровадження та інформаційне забезпечення нових туристичних маршрутів з урахуванням історико- краєзнавчої, літературно- мистецтвознавчої, історико- етнічної сфер тощо</t>
  </si>
  <si>
    <t xml:space="preserve">Забезпечити туристичну складову під час проведення міжнародних, всеукраїнських, обласних, міських культурно-мистецьких свят, конкурсів, заходів та фестивалів </t>
  </si>
  <si>
    <t>Організувати та провести загальноміські заходи до Міжнародного дня туризму</t>
  </si>
  <si>
    <t>Послуги по постійному оновленню електронної бази даних туристичних ресурсів територіальної громади</t>
  </si>
  <si>
    <t xml:space="preserve">Зйомка рекламних інформаційних фільмів з метою поширення інформації щодо туристичної привабливості громади через засоби масової інформації </t>
  </si>
  <si>
    <t>Кошти будуть використані до кінця року</t>
  </si>
  <si>
    <t xml:space="preserve"> - розширення міжнародної співпраці в туристичній галузі</t>
  </si>
  <si>
    <t xml:space="preserve"> - підвищення якості та розширення асортименту туристичних послуг</t>
  </si>
  <si>
    <t xml:space="preserve"> - підвищення ефективності використання рекреаційних ресурсів та об'єктів культурної спадщини</t>
  </si>
  <si>
    <t xml:space="preserve"> - провести аналіз діяльності суб'єктів туристичної діяльності в місті та розробити за його результатами заходи щодо підвищення ефективності їх роботи на ринку туристичних послуг</t>
  </si>
  <si>
    <t xml:space="preserve"> - забезпечити створення сприятливих умов для залучення іноземних і вітчизняних інвестицій та кредитних коштів  у розвиток матеріально-технічної бази туристичної галузі,   у відповідності до чинного законодавства</t>
  </si>
  <si>
    <t>Цільова програма проведення археологічних досліджень в  місті Ніжинській територіальній громаді на 2022 – 2024 роки,</t>
  </si>
  <si>
    <t xml:space="preserve"> - наукові археологічні дослідження</t>
  </si>
  <si>
    <t xml:space="preserve"> - охоронно-рятівні археологічні дослідження</t>
  </si>
  <si>
    <t xml:space="preserve"> - інформативно-просвітницький напрямок</t>
  </si>
  <si>
    <t>Роботи з визначення характеру культурного шару (зонування) на території Ніжинської територіальної громади</t>
  </si>
  <si>
    <t>Археологічна розвідка, уточнення даних про вже відомі об’єкти археологічної спадщини на території Ніжинської територіальної громади</t>
  </si>
  <si>
    <t>Створення та робота археологічної школи з метою залучення молоді до археологічних досліджень та популяризація археології</t>
  </si>
  <si>
    <t xml:space="preserve"> - визначення проектів-переможців</t>
  </si>
  <si>
    <t xml:space="preserve"> - реалізація проектів-переможців</t>
  </si>
  <si>
    <t>Виготовлення та друк книжки</t>
  </si>
  <si>
    <t>Реалізація національної програми інформатизації</t>
  </si>
  <si>
    <t xml:space="preserve">      - всебічний розвиток загальнодоступної інформаційної інфраструктури; </t>
  </si>
  <si>
    <t xml:space="preserve">      - організація доступу до національних і світових інформаційних ресурсів через мережу Інтернет;</t>
  </si>
  <si>
    <t xml:space="preserve">      - забезпечення доступу до публічної інформації, прозорості та відкритості діяльності; </t>
  </si>
  <si>
    <t xml:space="preserve">      - ремонт і придбання нового та подальше оновлення комп’ютерного та серверного обладнання, оргтехніки; </t>
  </si>
  <si>
    <t xml:space="preserve">      - введення системи електронного підпису;</t>
  </si>
  <si>
    <t xml:space="preserve">      - впровадження систем технічного захисту інформації;</t>
  </si>
  <si>
    <t xml:space="preserve">      - модернізація локальної мережі. </t>
  </si>
  <si>
    <t>Проект «Ніжинський музейний портал»</t>
  </si>
  <si>
    <t>Розробка сайту</t>
  </si>
  <si>
    <t>Утримування веб-порталу</t>
  </si>
  <si>
    <t>01.07.</t>
  </si>
  <si>
    <t>01.10.</t>
  </si>
  <si>
    <t>01.01.</t>
  </si>
  <si>
    <t xml:space="preserve">      - розширення сегменту Інтернет  за рахунок веб-ресурсів;</t>
  </si>
  <si>
    <t xml:space="preserve">Проведення "Мистецьких діалогів" - організація персональних виставок, творчих зустрічей, мистецьких, культурно-просвітницьких проєктів, акцій, концертів, івентів, ювілейних заходів </t>
  </si>
  <si>
    <t>Проведення "Щоденників пам’яті" - відзначення уславлених ніжинців, захисників України</t>
  </si>
  <si>
    <t>Проведення фестивалів, конкурсів, свят, івентів, вечорів, акцій, форумів, зустрічей, майстер-класів, круглих столів</t>
  </si>
  <si>
    <t>(продовжена   рішенням НМР від 07.12.2022 року, № 3-26/2022)</t>
  </si>
  <si>
    <t>Відзначення Дня українського добровольця</t>
  </si>
  <si>
    <t>Відзначення Великодніх свят</t>
  </si>
  <si>
    <t>Проведення святкування Дня міста Ніжина</t>
  </si>
  <si>
    <t xml:space="preserve">Відзначення Дня пам'яті 
захисників України, які загинули в боротьбі за незалежність,
суверенітет і територіальну цілісність України </t>
  </si>
  <si>
    <t>Проведення міського фестивалю «Його величність ніжинський огірок»</t>
  </si>
  <si>
    <t>Відзначення Міжнародного Дня музики</t>
  </si>
  <si>
    <t xml:space="preserve">Відзначення Дня захисників та захисниць України  </t>
  </si>
  <si>
    <t>День Святого Миколая. Проведення Миколаївського та Різдвяного ярмарків.</t>
  </si>
  <si>
    <t>Програма  інформатизації  Ніжинської міської територіальної громади на 2024-2026 роки</t>
  </si>
  <si>
    <t>затверджена 08.02.2024 року, № 94-36/2024</t>
  </si>
  <si>
    <t>Технічне забезпечення процесів інформатизації</t>
  </si>
  <si>
    <t>Забезпечення стабільного функціонування та подальшого розвитку телекомунікаційного середовища</t>
  </si>
  <si>
    <t>Управління культури і туризму  Ніжинської міської ради
і підпорядковані заклади культури</t>
  </si>
  <si>
    <t>Т.в.о. головного бухгалтера</t>
  </si>
  <si>
    <t>Оксана МЕДВІДЬ</t>
  </si>
  <si>
    <t>Валентина ДАВИДЕНКО</t>
  </si>
  <si>
    <t>Відзначення Міжнародного дня пам'яті жертв Голокосту</t>
  </si>
  <si>
    <t xml:space="preserve">Відзначення Дня вшанування учасників бойових дій на території інших держав і 36-ї річниці виведення військ колишнього СРСР з Республіки Афганістан </t>
  </si>
  <si>
    <t>Відзначення 45-річчя від дня заснування аматорського ансамблю бального танцю "РИТМ"</t>
  </si>
  <si>
    <t xml:space="preserve">Відзначення 211-річниці з дня народження видатного українського поета Т.Г. Шевченка </t>
  </si>
  <si>
    <t>Відзначення 400-річчя надання місту Ніжин Магдебурзького права</t>
  </si>
  <si>
    <t>Відзначення 20-річчя від дня заснуваннязразкового аматорського ансамблю бального танцю "ШАНС" Ніжинської хореографічної школи</t>
  </si>
  <si>
    <t>Проведення культурно-мистецького арт-простору "Ніжин о’Жив"</t>
  </si>
  <si>
    <t>Відзначення Дня пам’яті та примирення, Дня перемоги над нацизмом у Другій світовій війні - 80- річчя Великої Перемоги</t>
  </si>
  <si>
    <t>Відзначення Дня Європи: мистецький простір (фото-сушка, вуличне полотнище євроцінностей)</t>
  </si>
  <si>
    <t xml:space="preserve">Відзначення 164-річниці з дня перепоховання Т.Г. Шевченка </t>
  </si>
  <si>
    <t xml:space="preserve">Відзначення Дня Державного Прапора України та 34-річниці незалежності України  </t>
  </si>
  <si>
    <t>Відзначення 171-річниці з дня народження першої народної артистки України Марії Заньковецької</t>
  </si>
  <si>
    <t>Відзначення Дня художника</t>
  </si>
  <si>
    <t xml:space="preserve">Відзначення Всеукраїнського дня працівників культури та майстрів народного  мистецтва
</t>
  </si>
  <si>
    <t>Відзначення 92-річчя пам’яті жертв Голодомору</t>
  </si>
  <si>
    <t>Видання друкованої продукції, книг, музейнийх видань, каталогів, енциклопедій,  альбомів, збірників, брошур, тощо;</t>
  </si>
  <si>
    <t>пункти кал плану</t>
  </si>
  <si>
    <t>Економіст</t>
  </si>
  <si>
    <t>до Порядку розроблення місцевих/регіональних цільових програм Ніжинської міської територіальної громади, затвердження, моніторингу та звітності про їх виконання</t>
  </si>
  <si>
    <t>2 токена, , 2 монітора, , 2 клавіатури, 5 мишок, комп’ютер, БФП – для управління з ЦБ
мережевий фільтр і 3 БФП – для ЦБС
роутер, БФП . монітор – для Музею</t>
  </si>
  <si>
    <t xml:space="preserve">Оплата послуг Інтернет = 80 686 грн.
Сертифікати на КЕП = 3 234 грн.
Обслуговування програмного забезпечення = 119 260 грн.
Обслуговування сайту = 10 000 грн.
Інформатизаційні послуги з побудови та налагодження локальної мережі закладу – 55350 грн.
</t>
  </si>
  <si>
    <t>Залишок коштів виник внаслідок економії по послугам Інтернет</t>
  </si>
  <si>
    <t>(зі змінами,  внесеними рішенням НМР  від 20.11.2024 №44-42/2024,  від 24.04.2025  № 7-46/2025. від 09.10.2025 № 30-50/2025, від 24.12.2025 №21-52/2025)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</si>
</sst>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\ \р\о\к\у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9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3" fillId="0" borderId="7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2" fillId="0" borderId="0" xfId="0" applyNumberFormat="1" applyFont="1" applyAlignment="1">
      <alignment horizontal="right" vertical="center"/>
    </xf>
    <xf numFmtId="0" fontId="10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/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6" fillId="0" borderId="0" xfId="0" applyFont="1" applyFill="1"/>
    <xf numFmtId="4" fontId="16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4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4" fontId="17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1" fillId="0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D2" sqref="D2"/>
    </sheetView>
  </sheetViews>
  <sheetFormatPr defaultRowHeight="15" x14ac:dyDescent="0.25"/>
  <cols>
    <col min="1" max="1" width="51.5703125" customWidth="1"/>
    <col min="2" max="2" width="35" customWidth="1"/>
    <col min="3" max="3" width="14.140625" customWidth="1"/>
    <col min="5" max="5" width="10.140625" customWidth="1"/>
    <col min="7" max="7" width="10.85546875" customWidth="1"/>
    <col min="8" max="8" width="37" customWidth="1"/>
  </cols>
  <sheetData>
    <row r="1" spans="1:8" x14ac:dyDescent="0.25">
      <c r="A1" t="s">
        <v>27</v>
      </c>
      <c r="B1" t="s">
        <v>29</v>
      </c>
      <c r="C1" t="s">
        <v>106</v>
      </c>
      <c r="D1">
        <v>2026</v>
      </c>
    </row>
    <row r="2" spans="1:8" x14ac:dyDescent="0.25">
      <c r="A2" t="s">
        <v>28</v>
      </c>
      <c r="B2" t="s">
        <v>30</v>
      </c>
      <c r="C2" t="s">
        <v>23</v>
      </c>
    </row>
    <row r="3" spans="1:8" x14ac:dyDescent="0.25">
      <c r="C3" t="s">
        <v>104</v>
      </c>
    </row>
    <row r="4" spans="1:8" x14ac:dyDescent="0.25">
      <c r="A4" t="s">
        <v>31</v>
      </c>
      <c r="B4" t="s">
        <v>32</v>
      </c>
      <c r="C4" t="s">
        <v>105</v>
      </c>
    </row>
    <row r="5" spans="1:8" x14ac:dyDescent="0.25">
      <c r="A5" t="s">
        <v>125</v>
      </c>
      <c r="B5" t="s">
        <v>126</v>
      </c>
    </row>
    <row r="6" spans="1:8" x14ac:dyDescent="0.25">
      <c r="B6" t="s">
        <v>127</v>
      </c>
      <c r="H6" t="s">
        <v>144</v>
      </c>
    </row>
    <row r="7" spans="1:8" x14ac:dyDescent="0.25">
      <c r="A7" t="s">
        <v>145</v>
      </c>
      <c r="B7" t="s">
        <v>126</v>
      </c>
    </row>
    <row r="8" spans="1:8" x14ac:dyDescent="0.25">
      <c r="G8">
        <v>1</v>
      </c>
      <c r="H8" s="56" t="s">
        <v>49</v>
      </c>
    </row>
    <row r="9" spans="1:8" ht="30" x14ac:dyDescent="0.25">
      <c r="G9">
        <f>G8+1</f>
        <v>2</v>
      </c>
      <c r="H9" s="56" t="s">
        <v>128</v>
      </c>
    </row>
    <row r="10" spans="1:8" ht="75" x14ac:dyDescent="0.25">
      <c r="G10">
        <f t="shared" ref="G10:G45" si="0">G9+1</f>
        <v>3</v>
      </c>
      <c r="H10" s="56" t="s">
        <v>129</v>
      </c>
    </row>
    <row r="11" spans="1:8" ht="45" x14ac:dyDescent="0.25">
      <c r="G11">
        <f t="shared" si="0"/>
        <v>4</v>
      </c>
      <c r="H11" s="56" t="s">
        <v>130</v>
      </c>
    </row>
    <row r="12" spans="1:8" ht="30" x14ac:dyDescent="0.25">
      <c r="G12">
        <f t="shared" si="0"/>
        <v>5</v>
      </c>
      <c r="H12" s="57" t="s">
        <v>51</v>
      </c>
    </row>
    <row r="13" spans="1:8" x14ac:dyDescent="0.25">
      <c r="G13">
        <f t="shared" si="0"/>
        <v>6</v>
      </c>
      <c r="H13" s="57" t="s">
        <v>52</v>
      </c>
    </row>
    <row r="14" spans="1:8" ht="30" x14ac:dyDescent="0.25">
      <c r="G14">
        <f t="shared" si="0"/>
        <v>7</v>
      </c>
      <c r="H14" s="57" t="s">
        <v>112</v>
      </c>
    </row>
    <row r="15" spans="1:8" ht="45" x14ac:dyDescent="0.25">
      <c r="G15">
        <f t="shared" si="0"/>
        <v>8</v>
      </c>
      <c r="H15" s="56" t="s">
        <v>131</v>
      </c>
    </row>
    <row r="16" spans="1:8" ht="30" x14ac:dyDescent="0.25">
      <c r="G16">
        <f t="shared" si="0"/>
        <v>9</v>
      </c>
      <c r="H16" s="56" t="s">
        <v>132</v>
      </c>
    </row>
    <row r="17" spans="7:8" ht="60" x14ac:dyDescent="0.25">
      <c r="G17">
        <f t="shared" si="0"/>
        <v>10</v>
      </c>
      <c r="H17" s="57" t="s">
        <v>133</v>
      </c>
    </row>
    <row r="18" spans="7:8" x14ac:dyDescent="0.25">
      <c r="G18">
        <f t="shared" si="0"/>
        <v>11</v>
      </c>
      <c r="H18" s="56" t="s">
        <v>113</v>
      </c>
    </row>
    <row r="19" spans="7:8" ht="60" x14ac:dyDescent="0.25">
      <c r="G19">
        <f t="shared" si="0"/>
        <v>12</v>
      </c>
      <c r="H19" s="56" t="s">
        <v>53</v>
      </c>
    </row>
    <row r="20" spans="7:8" ht="30" x14ac:dyDescent="0.25">
      <c r="G20">
        <f t="shared" si="0"/>
        <v>13</v>
      </c>
      <c r="H20" s="56" t="s">
        <v>134</v>
      </c>
    </row>
    <row r="21" spans="7:8" ht="30" x14ac:dyDescent="0.25">
      <c r="G21">
        <f t="shared" si="0"/>
        <v>14</v>
      </c>
      <c r="H21" s="56" t="s">
        <v>114</v>
      </c>
    </row>
    <row r="22" spans="7:8" ht="60" x14ac:dyDescent="0.25">
      <c r="G22">
        <f t="shared" si="0"/>
        <v>15</v>
      </c>
      <c r="H22" s="56" t="s">
        <v>135</v>
      </c>
    </row>
    <row r="23" spans="7:8" ht="45" x14ac:dyDescent="0.25">
      <c r="G23">
        <f t="shared" si="0"/>
        <v>16</v>
      </c>
      <c r="H23" s="56" t="s">
        <v>136</v>
      </c>
    </row>
    <row r="24" spans="7:8" ht="30" x14ac:dyDescent="0.25">
      <c r="G24">
        <f t="shared" si="0"/>
        <v>17</v>
      </c>
      <c r="H24" s="56" t="s">
        <v>137</v>
      </c>
    </row>
    <row r="25" spans="7:8" x14ac:dyDescent="0.25">
      <c r="G25">
        <f t="shared" si="0"/>
        <v>18</v>
      </c>
      <c r="H25" s="56" t="s">
        <v>54</v>
      </c>
    </row>
    <row r="26" spans="7:8" ht="45" x14ac:dyDescent="0.25">
      <c r="G26">
        <f t="shared" si="0"/>
        <v>19</v>
      </c>
      <c r="H26" s="56" t="s">
        <v>138</v>
      </c>
    </row>
    <row r="27" spans="7:8" ht="75" x14ac:dyDescent="0.25">
      <c r="G27">
        <f t="shared" si="0"/>
        <v>20</v>
      </c>
      <c r="H27" s="56" t="s">
        <v>115</v>
      </c>
    </row>
    <row r="28" spans="7:8" ht="30" x14ac:dyDescent="0.25">
      <c r="G28">
        <f t="shared" si="0"/>
        <v>21</v>
      </c>
      <c r="H28" s="56" t="s">
        <v>55</v>
      </c>
    </row>
    <row r="29" spans="7:8" ht="45" x14ac:dyDescent="0.25">
      <c r="G29">
        <f t="shared" si="0"/>
        <v>22</v>
      </c>
      <c r="H29" s="56" t="s">
        <v>139</v>
      </c>
    </row>
    <row r="30" spans="7:8" ht="30" x14ac:dyDescent="0.25">
      <c r="G30">
        <f t="shared" si="0"/>
        <v>23</v>
      </c>
      <c r="H30" s="56" t="s">
        <v>56</v>
      </c>
    </row>
    <row r="31" spans="7:8" ht="30" x14ac:dyDescent="0.25">
      <c r="G31">
        <f t="shared" si="0"/>
        <v>24</v>
      </c>
      <c r="H31" s="56" t="s">
        <v>116</v>
      </c>
    </row>
    <row r="32" spans="7:8" ht="30" x14ac:dyDescent="0.25">
      <c r="G32">
        <f t="shared" si="0"/>
        <v>25</v>
      </c>
      <c r="H32" s="56" t="s">
        <v>117</v>
      </c>
    </row>
    <row r="33" spans="7:8" ht="45" x14ac:dyDescent="0.25">
      <c r="G33">
        <f t="shared" si="0"/>
        <v>26</v>
      </c>
      <c r="H33" s="56" t="s">
        <v>57</v>
      </c>
    </row>
    <row r="34" spans="7:8" x14ac:dyDescent="0.25">
      <c r="G34">
        <f t="shared" si="0"/>
        <v>27</v>
      </c>
      <c r="H34" s="56" t="s">
        <v>140</v>
      </c>
    </row>
    <row r="35" spans="7:8" ht="30" x14ac:dyDescent="0.25">
      <c r="G35">
        <f t="shared" si="0"/>
        <v>28</v>
      </c>
      <c r="H35" s="56" t="s">
        <v>118</v>
      </c>
    </row>
    <row r="36" spans="7:8" ht="60" x14ac:dyDescent="0.25">
      <c r="G36">
        <f t="shared" si="0"/>
        <v>29</v>
      </c>
      <c r="H36" s="56" t="s">
        <v>141</v>
      </c>
    </row>
    <row r="37" spans="7:8" x14ac:dyDescent="0.25">
      <c r="G37">
        <f t="shared" si="0"/>
        <v>30</v>
      </c>
      <c r="H37" s="56" t="s">
        <v>58</v>
      </c>
    </row>
    <row r="38" spans="7:8" ht="30" x14ac:dyDescent="0.25">
      <c r="G38">
        <f t="shared" si="0"/>
        <v>31</v>
      </c>
      <c r="H38" s="56" t="s">
        <v>142</v>
      </c>
    </row>
    <row r="39" spans="7:8" ht="60" x14ac:dyDescent="0.25">
      <c r="G39">
        <f t="shared" si="0"/>
        <v>32</v>
      </c>
      <c r="H39" s="56" t="s">
        <v>59</v>
      </c>
    </row>
    <row r="40" spans="7:8" ht="30" x14ac:dyDescent="0.25">
      <c r="G40">
        <f t="shared" si="0"/>
        <v>33</v>
      </c>
      <c r="H40" s="56" t="s">
        <v>60</v>
      </c>
    </row>
    <row r="41" spans="7:8" ht="45" x14ac:dyDescent="0.25">
      <c r="G41">
        <f t="shared" si="0"/>
        <v>34</v>
      </c>
      <c r="H41" s="56" t="s">
        <v>119</v>
      </c>
    </row>
    <row r="42" spans="7:8" ht="90" x14ac:dyDescent="0.25">
      <c r="G42">
        <f t="shared" si="0"/>
        <v>35</v>
      </c>
      <c r="H42" s="56" t="s">
        <v>108</v>
      </c>
    </row>
    <row r="43" spans="7:8" ht="60" x14ac:dyDescent="0.25">
      <c r="G43">
        <f t="shared" si="0"/>
        <v>36</v>
      </c>
      <c r="H43" s="56" t="s">
        <v>143</v>
      </c>
    </row>
    <row r="44" spans="7:8" ht="45" x14ac:dyDescent="0.25">
      <c r="G44">
        <f t="shared" si="0"/>
        <v>37</v>
      </c>
      <c r="H44" s="56" t="s">
        <v>109</v>
      </c>
    </row>
    <row r="45" spans="7:8" ht="60" x14ac:dyDescent="0.25">
      <c r="G45">
        <f t="shared" si="0"/>
        <v>38</v>
      </c>
      <c r="H45" s="56" t="s">
        <v>110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1"/>
  <sheetViews>
    <sheetView topLeftCell="A29" zoomScale="95" zoomScaleNormal="95" workbookViewId="0">
      <selection activeCell="E45" sqref="E45"/>
    </sheetView>
  </sheetViews>
  <sheetFormatPr defaultColWidth="9.140625" defaultRowHeight="15" x14ac:dyDescent="0.25"/>
  <cols>
    <col min="1" max="1" width="4.7109375" style="4" customWidth="1"/>
    <col min="2" max="10" width="15.7109375" style="4" customWidth="1"/>
    <col min="11" max="11" width="44.42578125" style="4" customWidth="1"/>
    <col min="12" max="16384" width="9.140625" style="4"/>
  </cols>
  <sheetData>
    <row r="1" spans="1:11" x14ac:dyDescent="0.25">
      <c r="J1" s="24" t="s">
        <v>25</v>
      </c>
      <c r="K1" s="24"/>
    </row>
    <row r="2" spans="1:11" ht="40.5" customHeight="1" x14ac:dyDescent="0.25">
      <c r="J2" s="58" t="s">
        <v>26</v>
      </c>
      <c r="K2" s="58"/>
    </row>
    <row r="3" spans="1:11" ht="7.5" customHeight="1" x14ac:dyDescent="0.25"/>
    <row r="4" spans="1:11" ht="20.25" x14ac:dyDescent="0.3">
      <c r="B4" s="65" t="s">
        <v>24</v>
      </c>
      <c r="C4" s="65"/>
      <c r="D4" s="65"/>
      <c r="E4" s="65"/>
      <c r="F4" s="65"/>
      <c r="G4" s="65"/>
      <c r="H4" s="65"/>
      <c r="I4" s="23" t="s">
        <v>104</v>
      </c>
      <c r="J4" s="66">
        <v>2022</v>
      </c>
      <c r="K4" s="66"/>
    </row>
    <row r="6" spans="1:11" ht="45.75" customHeight="1" x14ac:dyDescent="0.3">
      <c r="B6" s="87" t="s">
        <v>34</v>
      </c>
      <c r="C6" s="87"/>
      <c r="D6" s="87"/>
      <c r="E6" s="87"/>
      <c r="F6" s="87"/>
      <c r="G6" s="87"/>
      <c r="H6" s="87"/>
      <c r="I6" s="87"/>
      <c r="J6" s="87"/>
      <c r="K6" s="87"/>
    </row>
    <row r="7" spans="1:11" ht="19.5" x14ac:dyDescent="0.3">
      <c r="B7" s="63" t="s">
        <v>33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19.5" hidden="1" x14ac:dyDescent="0.3">
      <c r="B8" s="64" t="s">
        <v>22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ht="6" customHeight="1" x14ac:dyDescent="0.3"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s="19" customFormat="1" ht="12" x14ac:dyDescent="0.2">
      <c r="B10" s="73" t="s">
        <v>21</v>
      </c>
      <c r="C10" s="73"/>
      <c r="D10" s="73"/>
      <c r="E10" s="73"/>
      <c r="F10" s="73"/>
      <c r="G10" s="73"/>
      <c r="H10" s="73"/>
      <c r="I10" s="73"/>
      <c r="J10" s="73"/>
      <c r="K10" s="73"/>
    </row>
    <row r="12" spans="1:11" ht="19.5" x14ac:dyDescent="0.3">
      <c r="C12" s="15" t="s">
        <v>18</v>
      </c>
      <c r="D12" s="18">
        <v>1014040</v>
      </c>
      <c r="F12" s="71" t="s">
        <v>35</v>
      </c>
      <c r="G12" s="71"/>
      <c r="H12" s="71"/>
      <c r="I12" s="71"/>
      <c r="J12" s="71"/>
      <c r="K12" s="71"/>
    </row>
    <row r="13" spans="1:11" s="19" customFormat="1" ht="12" x14ac:dyDescent="0.2">
      <c r="D13" s="20" t="s">
        <v>19</v>
      </c>
      <c r="F13" s="72" t="s">
        <v>20</v>
      </c>
      <c r="G13" s="72"/>
      <c r="H13" s="72"/>
      <c r="I13" s="72"/>
      <c r="J13" s="72"/>
      <c r="K13" s="72"/>
    </row>
    <row r="14" spans="1:11" ht="7.5" customHeight="1" x14ac:dyDescent="0.25"/>
    <row r="15" spans="1:11" ht="19.5" x14ac:dyDescent="0.3">
      <c r="A15" s="15" t="s">
        <v>16</v>
      </c>
      <c r="B15" s="16" t="s">
        <v>17</v>
      </c>
    </row>
    <row r="16" spans="1:11" ht="9.75" customHeight="1" x14ac:dyDescent="0.25"/>
    <row r="17" spans="1:11" x14ac:dyDescent="0.25">
      <c r="B17" s="67" t="s">
        <v>5</v>
      </c>
      <c r="C17" s="67"/>
      <c r="D17" s="67"/>
      <c r="E17" s="67" t="s">
        <v>6</v>
      </c>
      <c r="F17" s="67"/>
      <c r="G17" s="67"/>
      <c r="H17" s="67" t="s">
        <v>7</v>
      </c>
      <c r="I17" s="67"/>
      <c r="J17" s="67"/>
      <c r="K17" s="1" t="s">
        <v>8</v>
      </c>
    </row>
    <row r="18" spans="1:11" x14ac:dyDescent="0.25">
      <c r="B18" s="1" t="s">
        <v>9</v>
      </c>
      <c r="C18" s="1" t="s">
        <v>2</v>
      </c>
      <c r="D18" s="1" t="s">
        <v>3</v>
      </c>
      <c r="E18" s="1" t="s">
        <v>9</v>
      </c>
      <c r="F18" s="1" t="s">
        <v>2</v>
      </c>
      <c r="G18" s="1" t="s">
        <v>3</v>
      </c>
      <c r="H18" s="1" t="s">
        <v>9</v>
      </c>
      <c r="I18" s="1" t="s">
        <v>2</v>
      </c>
      <c r="J18" s="1" t="s">
        <v>3</v>
      </c>
      <c r="K18" s="1"/>
    </row>
    <row r="19" spans="1:11" s="37" customFormat="1" ht="12.75" hidden="1" x14ac:dyDescent="0.2">
      <c r="B19" s="36">
        <f>SUM(C19:D19)</f>
        <v>0</v>
      </c>
      <c r="C19" s="36">
        <f>SUM(F30:F35)</f>
        <v>0</v>
      </c>
      <c r="D19" s="36">
        <f>SUM(G30:G35)</f>
        <v>0</v>
      </c>
      <c r="E19" s="36">
        <f>SUM(F19:G19)</f>
        <v>0</v>
      </c>
      <c r="F19" s="36">
        <f>SUM(H30:H35)</f>
        <v>0</v>
      </c>
      <c r="G19" s="36">
        <f>SUM(I30:I35)</f>
        <v>0</v>
      </c>
      <c r="H19" s="36">
        <f>SUM(I19:J19)</f>
        <v>0</v>
      </c>
      <c r="I19" s="36">
        <f>F19-C19</f>
        <v>0</v>
      </c>
      <c r="J19" s="36">
        <f>G19-D19</f>
        <v>0</v>
      </c>
      <c r="K19" s="36"/>
    </row>
    <row r="20" spans="1:11" s="12" customFormat="1" ht="16.5" x14ac:dyDescent="0.25">
      <c r="B20" s="13">
        <f>SUM(C20:D20)</f>
        <v>0</v>
      </c>
      <c r="C20" s="13" t="str">
        <f>IF(SUM(F30:F35)=0,"-",SUM(F30:F35))</f>
        <v>-</v>
      </c>
      <c r="D20" s="13" t="str">
        <f>IF(SUM(G30:G35)=0,"-",SUM(G30:G35))</f>
        <v>-</v>
      </c>
      <c r="E20" s="13">
        <f>SUM(F20:G20)</f>
        <v>0</v>
      </c>
      <c r="F20" s="13" t="str">
        <f>IF(SUM(H30:H35)=0,"-",SUM(H30:H35))</f>
        <v>-</v>
      </c>
      <c r="G20" s="13" t="str">
        <f>IF(SUM(I30:I35)=0,"-",SUM(I30:I35))</f>
        <v>-</v>
      </c>
      <c r="H20" s="13">
        <f>SUM(I20:J20)</f>
        <v>0</v>
      </c>
      <c r="I20" s="13" t="str">
        <f>IF(I19=0,"-",I19)</f>
        <v>-</v>
      </c>
      <c r="J20" s="13" t="str">
        <f>IF(J19=0,"-",J19)</f>
        <v>-</v>
      </c>
      <c r="K20" s="33" t="s">
        <v>77</v>
      </c>
    </row>
    <row r="21" spans="1:11" ht="8.25" customHeight="1" x14ac:dyDescent="0.25"/>
    <row r="22" spans="1:11" s="16" customFormat="1" ht="19.5" x14ac:dyDescent="0.3">
      <c r="A22" s="15" t="s">
        <v>15</v>
      </c>
      <c r="B22" s="17" t="s">
        <v>14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 s="16" customFormat="1" ht="18" customHeight="1" x14ac:dyDescent="0.3">
      <c r="A23" s="15"/>
      <c r="B23" s="70" t="s">
        <v>36</v>
      </c>
      <c r="C23" s="70"/>
      <c r="D23" s="70"/>
      <c r="E23" s="70"/>
      <c r="F23" s="70"/>
      <c r="G23" s="70"/>
      <c r="H23" s="70"/>
      <c r="I23" s="70"/>
      <c r="J23" s="70"/>
      <c r="K23" s="70"/>
    </row>
    <row r="24" spans="1:11" s="16" customFormat="1" ht="18" customHeight="1" x14ac:dyDescent="0.3">
      <c r="A24" s="15"/>
      <c r="B24" s="70" t="s">
        <v>37</v>
      </c>
      <c r="C24" s="70"/>
      <c r="D24" s="70"/>
      <c r="E24" s="70"/>
      <c r="F24" s="70"/>
      <c r="G24" s="70"/>
      <c r="H24" s="70"/>
      <c r="I24" s="70"/>
      <c r="J24" s="70"/>
      <c r="K24" s="70"/>
    </row>
    <row r="25" spans="1:11" x14ac:dyDescent="0.25">
      <c r="B25" s="70" t="s">
        <v>38</v>
      </c>
      <c r="C25" s="70"/>
      <c r="D25" s="70"/>
      <c r="E25" s="70"/>
      <c r="F25" s="70"/>
      <c r="G25" s="70"/>
      <c r="H25" s="70"/>
      <c r="I25" s="70"/>
      <c r="J25" s="70"/>
      <c r="K25" s="70"/>
    </row>
    <row r="26" spans="1:11" ht="9.75" customHeight="1" x14ac:dyDescent="0.25"/>
    <row r="27" spans="1:11" s="8" customFormat="1" ht="29.25" customHeight="1" x14ac:dyDescent="0.2">
      <c r="A27" s="75" t="s">
        <v>10</v>
      </c>
      <c r="B27" s="77" t="s">
        <v>0</v>
      </c>
      <c r="C27" s="78"/>
      <c r="D27" s="79"/>
      <c r="E27" s="83" t="s">
        <v>1</v>
      </c>
      <c r="F27" s="74" t="s">
        <v>11</v>
      </c>
      <c r="G27" s="74"/>
      <c r="H27" s="74" t="s">
        <v>12</v>
      </c>
      <c r="I27" s="74"/>
      <c r="J27" s="77" t="s">
        <v>13</v>
      </c>
      <c r="K27" s="79"/>
    </row>
    <row r="28" spans="1:11" s="5" customFormat="1" ht="25.5" x14ac:dyDescent="0.25">
      <c r="A28" s="76"/>
      <c r="B28" s="80"/>
      <c r="C28" s="81"/>
      <c r="D28" s="82"/>
      <c r="E28" s="83"/>
      <c r="F28" s="7" t="s">
        <v>2</v>
      </c>
      <c r="G28" s="7" t="s">
        <v>3</v>
      </c>
      <c r="H28" s="7" t="s">
        <v>2</v>
      </c>
      <c r="I28" s="7" t="s">
        <v>3</v>
      </c>
      <c r="J28" s="80"/>
      <c r="K28" s="82"/>
    </row>
    <row r="29" spans="1:11" s="5" customFormat="1" ht="39.75" customHeight="1" x14ac:dyDescent="0.25">
      <c r="A29" s="25"/>
      <c r="B29" s="93" t="s">
        <v>39</v>
      </c>
      <c r="C29" s="94"/>
      <c r="D29" s="95"/>
      <c r="E29" s="30" t="s">
        <v>40</v>
      </c>
      <c r="F29" s="31">
        <f>SUM(F30:F34)</f>
        <v>0</v>
      </c>
      <c r="G29" s="31">
        <f t="shared" ref="G29:I29" si="0">SUM(G30:G34)</f>
        <v>0</v>
      </c>
      <c r="H29" s="31">
        <f t="shared" si="0"/>
        <v>0</v>
      </c>
      <c r="I29" s="31">
        <f t="shared" si="0"/>
        <v>0</v>
      </c>
      <c r="J29" s="91"/>
      <c r="K29" s="92"/>
    </row>
    <row r="30" spans="1:11" s="6" customFormat="1" x14ac:dyDescent="0.25">
      <c r="A30" s="9">
        <v>1</v>
      </c>
      <c r="B30" s="86" t="s">
        <v>41</v>
      </c>
      <c r="C30" s="86"/>
      <c r="D30" s="86"/>
      <c r="E30" s="2"/>
      <c r="F30" s="38">
        <f>250000-250000</f>
        <v>0</v>
      </c>
      <c r="G30" s="11" t="s">
        <v>4</v>
      </c>
      <c r="H30" s="10">
        <v>0</v>
      </c>
      <c r="I30" s="10" t="s">
        <v>4</v>
      </c>
      <c r="J30" s="68"/>
      <c r="K30" s="69"/>
    </row>
    <row r="31" spans="1:11" ht="24" customHeight="1" x14ac:dyDescent="0.25">
      <c r="A31" s="9">
        <f>IF(A30=0,A28+1,A30+1)</f>
        <v>2</v>
      </c>
      <c r="B31" s="86" t="s">
        <v>42</v>
      </c>
      <c r="C31" s="86"/>
      <c r="D31" s="86"/>
      <c r="E31" s="2"/>
      <c r="F31" s="38">
        <f>130000-130000</f>
        <v>0</v>
      </c>
      <c r="G31" s="11" t="s">
        <v>4</v>
      </c>
      <c r="H31" s="10">
        <v>0</v>
      </c>
      <c r="I31" s="10" t="s">
        <v>4</v>
      </c>
      <c r="J31" s="68"/>
      <c r="K31" s="69"/>
    </row>
    <row r="32" spans="1:11" x14ac:dyDescent="0.25">
      <c r="A32" s="9">
        <f t="shared" ref="A32:A34" si="1">IF(A31=0,A29+1,A31+1)</f>
        <v>3</v>
      </c>
      <c r="B32" s="86" t="s">
        <v>43</v>
      </c>
      <c r="C32" s="86"/>
      <c r="D32" s="86"/>
      <c r="E32" s="2"/>
      <c r="F32" s="38">
        <f>5000-5000</f>
        <v>0</v>
      </c>
      <c r="G32" s="11" t="s">
        <v>4</v>
      </c>
      <c r="H32" s="10">
        <v>0</v>
      </c>
      <c r="I32" s="10" t="s">
        <v>4</v>
      </c>
      <c r="J32" s="68"/>
      <c r="K32" s="69"/>
    </row>
    <row r="33" spans="1:11" ht="27" customHeight="1" x14ac:dyDescent="0.25">
      <c r="A33" s="9">
        <f t="shared" si="1"/>
        <v>4</v>
      </c>
      <c r="B33" s="86" t="s">
        <v>44</v>
      </c>
      <c r="C33" s="86"/>
      <c r="D33" s="86"/>
      <c r="E33" s="2"/>
      <c r="F33" s="38">
        <f>5000-5000</f>
        <v>0</v>
      </c>
      <c r="G33" s="11" t="s">
        <v>4</v>
      </c>
      <c r="H33" s="10">
        <v>0</v>
      </c>
      <c r="I33" s="10" t="s">
        <v>4</v>
      </c>
      <c r="J33" s="68"/>
      <c r="K33" s="69"/>
    </row>
    <row r="34" spans="1:11" x14ac:dyDescent="0.25">
      <c r="A34" s="9">
        <f t="shared" si="1"/>
        <v>5</v>
      </c>
      <c r="B34" s="86" t="s">
        <v>45</v>
      </c>
      <c r="C34" s="86"/>
      <c r="D34" s="86"/>
      <c r="E34" s="2"/>
      <c r="F34" s="38">
        <f>10000-10000</f>
        <v>0</v>
      </c>
      <c r="G34" s="11" t="s">
        <v>4</v>
      </c>
      <c r="H34" s="10">
        <v>0</v>
      </c>
      <c r="I34" s="10" t="s">
        <v>4</v>
      </c>
      <c r="J34" s="68"/>
      <c r="K34" s="69"/>
    </row>
    <row r="35" spans="1:11" ht="38.25" customHeight="1" x14ac:dyDescent="0.25">
      <c r="A35" s="9"/>
      <c r="B35" s="93" t="s">
        <v>47</v>
      </c>
      <c r="C35" s="94"/>
      <c r="D35" s="95"/>
      <c r="E35" s="2" t="s">
        <v>40</v>
      </c>
      <c r="F35" s="31">
        <f>SUM(F36)</f>
        <v>0</v>
      </c>
      <c r="G35" s="31">
        <f t="shared" ref="G35:I35" si="2">SUM(G36)</f>
        <v>0</v>
      </c>
      <c r="H35" s="31">
        <f t="shared" si="2"/>
        <v>0</v>
      </c>
      <c r="I35" s="31">
        <f t="shared" si="2"/>
        <v>0</v>
      </c>
      <c r="J35" s="68"/>
      <c r="K35" s="69"/>
    </row>
    <row r="36" spans="1:11" x14ac:dyDescent="0.25">
      <c r="A36" s="9">
        <v>1</v>
      </c>
      <c r="B36" s="88" t="s">
        <v>46</v>
      </c>
      <c r="C36" s="89"/>
      <c r="D36" s="90"/>
      <c r="E36" s="2"/>
      <c r="F36" s="38">
        <f>10000-10000</f>
        <v>0</v>
      </c>
      <c r="G36" s="11" t="s">
        <v>4</v>
      </c>
      <c r="H36" s="10">
        <v>0</v>
      </c>
      <c r="I36" s="10" t="s">
        <v>4</v>
      </c>
      <c r="J36" s="68"/>
      <c r="K36" s="69"/>
    </row>
    <row r="39" spans="1:11" s="14" customFormat="1" ht="18.75" x14ac:dyDescent="0.3">
      <c r="C39" s="59" t="s">
        <v>27</v>
      </c>
      <c r="D39" s="59"/>
      <c r="E39" s="59"/>
      <c r="F39" s="59"/>
      <c r="G39" s="60"/>
      <c r="H39" s="60"/>
      <c r="I39" s="61" t="s">
        <v>29</v>
      </c>
      <c r="J39" s="61"/>
    </row>
    <row r="40" spans="1:11" s="14" customFormat="1" ht="12" customHeight="1" x14ac:dyDescent="0.3"/>
    <row r="41" spans="1:11" s="14" customFormat="1" ht="18.75" x14ac:dyDescent="0.3">
      <c r="C41" s="59" t="s">
        <v>31</v>
      </c>
      <c r="D41" s="59"/>
      <c r="E41" s="59"/>
      <c r="F41" s="59"/>
      <c r="G41" s="60"/>
      <c r="H41" s="60"/>
      <c r="I41" s="61" t="s">
        <v>32</v>
      </c>
      <c r="J41" s="61"/>
    </row>
  </sheetData>
  <mergeCells count="44">
    <mergeCell ref="B8:K8"/>
    <mergeCell ref="J2:K2"/>
    <mergeCell ref="B4:H4"/>
    <mergeCell ref="J4:K4"/>
    <mergeCell ref="B6:K6"/>
    <mergeCell ref="B7:K7"/>
    <mergeCell ref="B9:K9"/>
    <mergeCell ref="B10:K10"/>
    <mergeCell ref="F12:K12"/>
    <mergeCell ref="F13:K13"/>
    <mergeCell ref="B17:D17"/>
    <mergeCell ref="E17:G17"/>
    <mergeCell ref="H17:J17"/>
    <mergeCell ref="B23:K23"/>
    <mergeCell ref="B25:K25"/>
    <mergeCell ref="A27:A28"/>
    <mergeCell ref="B27:D28"/>
    <mergeCell ref="E27:E28"/>
    <mergeCell ref="F27:G27"/>
    <mergeCell ref="H27:I27"/>
    <mergeCell ref="J27:K28"/>
    <mergeCell ref="B24:K24"/>
    <mergeCell ref="B33:D33"/>
    <mergeCell ref="J33:K33"/>
    <mergeCell ref="B30:D30"/>
    <mergeCell ref="J30:K30"/>
    <mergeCell ref="B31:D31"/>
    <mergeCell ref="J31:K31"/>
    <mergeCell ref="B36:D36"/>
    <mergeCell ref="J36:K36"/>
    <mergeCell ref="J29:K29"/>
    <mergeCell ref="C41:F41"/>
    <mergeCell ref="G41:H41"/>
    <mergeCell ref="I41:J41"/>
    <mergeCell ref="B34:D34"/>
    <mergeCell ref="C39:F39"/>
    <mergeCell ref="G39:H39"/>
    <mergeCell ref="I39:J39"/>
    <mergeCell ref="J34:K34"/>
    <mergeCell ref="B35:D35"/>
    <mergeCell ref="J35:K35"/>
    <mergeCell ref="B29:D29"/>
    <mergeCell ref="B32:D32"/>
    <mergeCell ref="J32:K32"/>
  </mergeCells>
  <pageMargins left="0.39370078740157483" right="0.39370078740157483" top="1.1811023622047243" bottom="0.39370078740157483" header="0" footer="0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дані!$A:$A</xm:f>
          </x14:formula1>
          <xm:sqref>C39:F39 C41:F41</xm:sqref>
        </x14:dataValidation>
        <x14:dataValidation type="list" allowBlank="1" showInputMessage="1" showErrorMessage="1">
          <x14:formula1>
            <xm:f>дані!$B:$B</xm:f>
          </x14:formula1>
          <xm:sqref>I39:J39 I41:J41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1"/>
  <sheetViews>
    <sheetView zoomScale="90" zoomScaleNormal="90" workbookViewId="0">
      <selection activeCell="A9" sqref="A9:XFD9"/>
    </sheetView>
  </sheetViews>
  <sheetFormatPr defaultColWidth="9.140625" defaultRowHeight="15" x14ac:dyDescent="0.25"/>
  <cols>
    <col min="1" max="1" width="4.7109375" style="4" customWidth="1"/>
    <col min="2" max="10" width="16.28515625" style="4" customWidth="1"/>
    <col min="11" max="11" width="41.85546875" style="4" customWidth="1"/>
    <col min="12" max="16384" width="9.140625" style="4"/>
  </cols>
  <sheetData>
    <row r="1" spans="1:11" x14ac:dyDescent="0.25">
      <c r="J1" s="24" t="s">
        <v>25</v>
      </c>
      <c r="K1" s="24"/>
    </row>
    <row r="2" spans="1:11" ht="40.5" customHeight="1" x14ac:dyDescent="0.25">
      <c r="J2" s="58" t="s">
        <v>26</v>
      </c>
      <c r="K2" s="58"/>
    </row>
    <row r="3" spans="1:11" ht="7.5" customHeight="1" x14ac:dyDescent="0.25"/>
    <row r="4" spans="1:11" ht="20.25" x14ac:dyDescent="0.3">
      <c r="B4" s="65" t="s">
        <v>24</v>
      </c>
      <c r="C4" s="65"/>
      <c r="D4" s="65"/>
      <c r="E4" s="65"/>
      <c r="F4" s="65"/>
      <c r="G4" s="65"/>
      <c r="H4" s="65"/>
      <c r="I4" s="23" t="s">
        <v>23</v>
      </c>
      <c r="J4" s="66">
        <f>дані!D1</f>
        <v>2026</v>
      </c>
      <c r="K4" s="66"/>
    </row>
    <row r="6" spans="1:11" ht="20.25" x14ac:dyDescent="0.3">
      <c r="B6" s="87" t="s">
        <v>61</v>
      </c>
      <c r="C6" s="87"/>
      <c r="D6" s="87"/>
      <c r="E6" s="87"/>
      <c r="F6" s="87"/>
      <c r="G6" s="87"/>
      <c r="H6" s="87"/>
      <c r="I6" s="87"/>
      <c r="J6" s="87"/>
      <c r="K6" s="87"/>
    </row>
    <row r="7" spans="1:11" ht="19.5" x14ac:dyDescent="0.3">
      <c r="B7" s="63" t="s">
        <v>33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19.5" hidden="1" x14ac:dyDescent="0.3">
      <c r="B8" s="64" t="s">
        <v>22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s="41" customFormat="1" ht="19.5" x14ac:dyDescent="0.3">
      <c r="B9" s="85" t="s">
        <v>111</v>
      </c>
      <c r="C9" s="85"/>
      <c r="D9" s="85"/>
      <c r="E9" s="85"/>
      <c r="F9" s="85"/>
      <c r="G9" s="85"/>
      <c r="H9" s="85"/>
      <c r="I9" s="85"/>
      <c r="J9" s="85"/>
      <c r="K9" s="85"/>
    </row>
    <row r="10" spans="1:11" ht="6" customHeight="1" x14ac:dyDescent="0.3"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s="19" customFormat="1" ht="12" x14ac:dyDescent="0.2">
      <c r="B11" s="73" t="s">
        <v>21</v>
      </c>
      <c r="C11" s="73"/>
      <c r="D11" s="73"/>
      <c r="E11" s="73"/>
      <c r="F11" s="73"/>
      <c r="G11" s="73"/>
      <c r="H11" s="73"/>
      <c r="I11" s="73"/>
      <c r="J11" s="73"/>
      <c r="K11" s="73"/>
    </row>
    <row r="13" spans="1:11" ht="19.5" x14ac:dyDescent="0.3">
      <c r="C13" s="15" t="s">
        <v>18</v>
      </c>
      <c r="D13" s="21">
        <v>1014082</v>
      </c>
      <c r="F13" s="71" t="s">
        <v>48</v>
      </c>
      <c r="G13" s="71"/>
      <c r="H13" s="71"/>
      <c r="I13" s="71"/>
      <c r="J13" s="71"/>
      <c r="K13" s="71"/>
    </row>
    <row r="14" spans="1:11" s="19" customFormat="1" ht="12" x14ac:dyDescent="0.2">
      <c r="D14" s="22" t="s">
        <v>19</v>
      </c>
      <c r="F14" s="72" t="s">
        <v>20</v>
      </c>
      <c r="G14" s="72"/>
      <c r="H14" s="72"/>
      <c r="I14" s="72"/>
      <c r="J14" s="72"/>
      <c r="K14" s="72"/>
    </row>
    <row r="15" spans="1:11" ht="7.5" customHeight="1" x14ac:dyDescent="0.25"/>
    <row r="16" spans="1:11" ht="19.5" x14ac:dyDescent="0.3">
      <c r="A16" s="15" t="s">
        <v>16</v>
      </c>
      <c r="B16" s="16" t="s">
        <v>17</v>
      </c>
    </row>
    <row r="17" spans="1:11" ht="9.75" customHeight="1" x14ac:dyDescent="0.25"/>
    <row r="18" spans="1:11" x14ac:dyDescent="0.25">
      <c r="B18" s="67" t="s">
        <v>5</v>
      </c>
      <c r="C18" s="67"/>
      <c r="D18" s="67"/>
      <c r="E18" s="67" t="s">
        <v>6</v>
      </c>
      <c r="F18" s="67"/>
      <c r="G18" s="67"/>
      <c r="H18" s="67" t="s">
        <v>7</v>
      </c>
      <c r="I18" s="67"/>
      <c r="J18" s="67"/>
      <c r="K18" s="3" t="s">
        <v>8</v>
      </c>
    </row>
    <row r="19" spans="1:11" x14ac:dyDescent="0.25">
      <c r="B19" s="3" t="s">
        <v>9</v>
      </c>
      <c r="C19" s="3" t="s">
        <v>2</v>
      </c>
      <c r="D19" s="3" t="s">
        <v>3</v>
      </c>
      <c r="E19" s="3" t="s">
        <v>9</v>
      </c>
      <c r="F19" s="3" t="s">
        <v>2</v>
      </c>
      <c r="G19" s="3" t="s">
        <v>3</v>
      </c>
      <c r="H19" s="3" t="s">
        <v>9</v>
      </c>
      <c r="I19" s="3" t="s">
        <v>2</v>
      </c>
      <c r="J19" s="3" t="s">
        <v>3</v>
      </c>
      <c r="K19" s="3"/>
    </row>
    <row r="20" spans="1:11" s="37" customFormat="1" ht="12.75" hidden="1" x14ac:dyDescent="0.2">
      <c r="B20" s="36">
        <f>SUM(C20:D20)</f>
        <v>0</v>
      </c>
      <c r="C20" s="34">
        <f>SUM(F32:F50)</f>
        <v>0</v>
      </c>
      <c r="D20" s="34">
        <f>SUM(G32:G50)</f>
        <v>0</v>
      </c>
      <c r="E20" s="36">
        <f>SUM(F20:G20)</f>
        <v>0</v>
      </c>
      <c r="F20" s="35">
        <f>SUM(H32:H50)</f>
        <v>0</v>
      </c>
      <c r="G20" s="35">
        <f>SUM(I32:I50)</f>
        <v>0</v>
      </c>
      <c r="H20" s="36">
        <f>SUM(I20:J20)</f>
        <v>0</v>
      </c>
      <c r="I20" s="36">
        <f>F20-C20</f>
        <v>0</v>
      </c>
      <c r="J20" s="36">
        <f>G20-D20</f>
        <v>0</v>
      </c>
      <c r="K20" s="36"/>
    </row>
    <row r="21" spans="1:11" s="12" customFormat="1" ht="16.5" x14ac:dyDescent="0.25">
      <c r="B21" s="13">
        <f>SUM(C21:D21)</f>
        <v>0</v>
      </c>
      <c r="C21" s="13" t="str">
        <f>IF(SUM(F32:F50)=0,"-",SUM(F32:F50))</f>
        <v>-</v>
      </c>
      <c r="D21" s="13" t="str">
        <f>IF(SUM(G32:G50)=0,"-",SUM(G32:G50))</f>
        <v>-</v>
      </c>
      <c r="E21" s="13">
        <f>SUM(F21:G21)</f>
        <v>0</v>
      </c>
      <c r="F21" s="13" t="str">
        <f>IF(SUM(H32:H50)=0,"-",SUM(H32:H50))</f>
        <v>-</v>
      </c>
      <c r="G21" s="13" t="str">
        <f>IF(SUM(I32:I50)=0,"-",SUM(I32:I50))</f>
        <v>-</v>
      </c>
      <c r="H21" s="13">
        <f>SUM(I21:J21)</f>
        <v>0</v>
      </c>
      <c r="I21" s="13" t="str">
        <f>IF(I20=0,"-",I20)</f>
        <v>-</v>
      </c>
      <c r="J21" s="13" t="str">
        <f>IF(J20=0,"-",J20)</f>
        <v>-</v>
      </c>
      <c r="K21" s="44"/>
    </row>
    <row r="22" spans="1:11" ht="8.25" customHeight="1" x14ac:dyDescent="0.25"/>
    <row r="23" spans="1:11" s="16" customFormat="1" ht="19.5" x14ac:dyDescent="0.3">
      <c r="A23" s="15" t="s">
        <v>15</v>
      </c>
      <c r="B23" s="17" t="s">
        <v>14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s="16" customFormat="1" ht="14.25" customHeight="1" x14ac:dyDescent="0.3">
      <c r="A24" s="15"/>
      <c r="B24" s="98" t="s">
        <v>78</v>
      </c>
      <c r="C24" s="98"/>
      <c r="D24" s="98"/>
      <c r="E24" s="98"/>
      <c r="F24" s="98"/>
      <c r="G24" s="98"/>
      <c r="H24" s="98"/>
      <c r="I24" s="98"/>
      <c r="J24" s="98"/>
      <c r="K24" s="98"/>
    </row>
    <row r="25" spans="1:11" s="16" customFormat="1" ht="14.25" customHeight="1" x14ac:dyDescent="0.3">
      <c r="A25" s="15"/>
      <c r="B25" s="98" t="s">
        <v>79</v>
      </c>
      <c r="C25" s="98"/>
      <c r="D25" s="98"/>
      <c r="E25" s="98"/>
      <c r="F25" s="98"/>
      <c r="G25" s="98"/>
      <c r="H25" s="98"/>
      <c r="I25" s="98"/>
      <c r="J25" s="98"/>
      <c r="K25" s="98"/>
    </row>
    <row r="26" spans="1:11" s="16" customFormat="1" ht="14.25" customHeight="1" x14ac:dyDescent="0.3">
      <c r="A26" s="15"/>
      <c r="B26" s="98" t="s">
        <v>80</v>
      </c>
      <c r="C26" s="98"/>
      <c r="D26" s="98"/>
      <c r="E26" s="98"/>
      <c r="F26" s="98"/>
      <c r="G26" s="98"/>
      <c r="H26" s="98"/>
      <c r="I26" s="98"/>
      <c r="J26" s="98"/>
      <c r="K26" s="98"/>
    </row>
    <row r="27" spans="1:11" s="16" customFormat="1" ht="14.25" customHeight="1" x14ac:dyDescent="0.3">
      <c r="A27" s="15"/>
      <c r="B27" s="98" t="s">
        <v>81</v>
      </c>
      <c r="C27" s="98"/>
      <c r="D27" s="98"/>
      <c r="E27" s="98"/>
      <c r="F27" s="98"/>
      <c r="G27" s="98"/>
      <c r="H27" s="98"/>
      <c r="I27" s="98"/>
      <c r="J27" s="98"/>
      <c r="K27" s="98"/>
    </row>
    <row r="28" spans="1:11" ht="14.25" customHeight="1" x14ac:dyDescent="0.25">
      <c r="B28" s="98" t="s">
        <v>82</v>
      </c>
      <c r="C28" s="98"/>
      <c r="D28" s="98"/>
      <c r="E28" s="98"/>
      <c r="F28" s="98"/>
      <c r="G28" s="98"/>
      <c r="H28" s="98"/>
      <c r="I28" s="98"/>
      <c r="J28" s="98"/>
      <c r="K28" s="98"/>
    </row>
    <row r="29" spans="1:11" ht="9.75" customHeight="1" x14ac:dyDescent="0.25"/>
    <row r="30" spans="1:11" s="8" customFormat="1" ht="29.25" customHeight="1" x14ac:dyDescent="0.2">
      <c r="A30" s="75" t="s">
        <v>10</v>
      </c>
      <c r="B30" s="77" t="s">
        <v>0</v>
      </c>
      <c r="C30" s="78"/>
      <c r="D30" s="79"/>
      <c r="E30" s="83" t="s">
        <v>1</v>
      </c>
      <c r="F30" s="74" t="s">
        <v>11</v>
      </c>
      <c r="G30" s="74"/>
      <c r="H30" s="74" t="s">
        <v>12</v>
      </c>
      <c r="I30" s="74"/>
      <c r="J30" s="77" t="s">
        <v>13</v>
      </c>
      <c r="K30" s="79"/>
    </row>
    <row r="31" spans="1:11" s="5" customFormat="1" ht="12.75" x14ac:dyDescent="0.25">
      <c r="A31" s="76"/>
      <c r="B31" s="80"/>
      <c r="C31" s="81"/>
      <c r="D31" s="82"/>
      <c r="E31" s="83"/>
      <c r="F31" s="7" t="s">
        <v>2</v>
      </c>
      <c r="G31" s="7" t="s">
        <v>3</v>
      </c>
      <c r="H31" s="7" t="s">
        <v>2</v>
      </c>
      <c r="I31" s="7" t="s">
        <v>3</v>
      </c>
      <c r="J31" s="80"/>
      <c r="K31" s="82"/>
    </row>
    <row r="32" spans="1:11" s="6" customFormat="1" ht="38.25" x14ac:dyDescent="0.25">
      <c r="A32" s="9"/>
      <c r="B32" s="86" t="s">
        <v>62</v>
      </c>
      <c r="C32" s="86"/>
      <c r="D32" s="86"/>
      <c r="E32" s="2" t="s">
        <v>50</v>
      </c>
      <c r="F32" s="11"/>
      <c r="G32" s="11" t="s">
        <v>4</v>
      </c>
      <c r="H32" s="10">
        <v>0</v>
      </c>
      <c r="I32" s="10" t="s">
        <v>4</v>
      </c>
      <c r="J32" s="68"/>
      <c r="K32" s="69"/>
    </row>
    <row r="33" spans="1:12" s="6" customFormat="1" ht="38.25" x14ac:dyDescent="0.25">
      <c r="A33" s="9"/>
      <c r="B33" s="86" t="s">
        <v>63</v>
      </c>
      <c r="C33" s="86"/>
      <c r="D33" s="86"/>
      <c r="E33" s="2" t="s">
        <v>50</v>
      </c>
      <c r="F33" s="11"/>
      <c r="G33" s="11" t="s">
        <v>4</v>
      </c>
      <c r="H33" s="10">
        <v>0</v>
      </c>
      <c r="I33" s="10" t="s">
        <v>4</v>
      </c>
      <c r="J33" s="68"/>
      <c r="K33" s="69"/>
    </row>
    <row r="34" spans="1:12" s="6" customFormat="1" ht="38.25" x14ac:dyDescent="0.25">
      <c r="A34" s="9"/>
      <c r="B34" s="86" t="s">
        <v>64</v>
      </c>
      <c r="C34" s="86"/>
      <c r="D34" s="86"/>
      <c r="E34" s="2" t="s">
        <v>50</v>
      </c>
      <c r="F34" s="11"/>
      <c r="G34" s="11" t="s">
        <v>4</v>
      </c>
      <c r="H34" s="10">
        <v>0</v>
      </c>
      <c r="I34" s="10" t="s">
        <v>4</v>
      </c>
      <c r="J34" s="68"/>
      <c r="K34" s="69"/>
    </row>
    <row r="35" spans="1:12" s="6" customFormat="1" ht="38.25" x14ac:dyDescent="0.25">
      <c r="A35" s="9"/>
      <c r="B35" s="86" t="s">
        <v>65</v>
      </c>
      <c r="C35" s="86"/>
      <c r="D35" s="86"/>
      <c r="E35" s="2" t="s">
        <v>50</v>
      </c>
      <c r="F35" s="11"/>
      <c r="G35" s="11" t="s">
        <v>4</v>
      </c>
      <c r="H35" s="10">
        <v>0</v>
      </c>
      <c r="I35" s="10" t="s">
        <v>4</v>
      </c>
      <c r="J35" s="68"/>
      <c r="K35" s="69"/>
    </row>
    <row r="36" spans="1:12" ht="38.25" x14ac:dyDescent="0.25">
      <c r="A36" s="9"/>
      <c r="B36" s="86" t="s">
        <v>66</v>
      </c>
      <c r="C36" s="86"/>
      <c r="D36" s="86"/>
      <c r="E36" s="2" t="s">
        <v>50</v>
      </c>
      <c r="F36" s="11"/>
      <c r="G36" s="11" t="s">
        <v>4</v>
      </c>
      <c r="H36" s="10">
        <v>0</v>
      </c>
      <c r="I36" s="10" t="s">
        <v>4</v>
      </c>
      <c r="J36" s="68"/>
      <c r="K36" s="69"/>
    </row>
    <row r="37" spans="1:12" ht="38.25" x14ac:dyDescent="0.25">
      <c r="A37" s="9">
        <f t="shared" ref="A37:A41" si="0">IF(A36=0,A35+1,A36+1)</f>
        <v>1</v>
      </c>
      <c r="B37" s="86" t="s">
        <v>67</v>
      </c>
      <c r="C37" s="86"/>
      <c r="D37" s="86"/>
      <c r="E37" s="2" t="s">
        <v>50</v>
      </c>
      <c r="F37" s="40">
        <v>0</v>
      </c>
      <c r="G37" s="11" t="s">
        <v>4</v>
      </c>
      <c r="H37" s="10">
        <v>0</v>
      </c>
      <c r="I37" s="10" t="s">
        <v>4</v>
      </c>
      <c r="J37" s="68"/>
      <c r="K37" s="69"/>
    </row>
    <row r="38" spans="1:12" ht="38.25" customHeight="1" x14ac:dyDescent="0.25">
      <c r="A38" s="9"/>
      <c r="B38" s="86" t="s">
        <v>68</v>
      </c>
      <c r="C38" s="86"/>
      <c r="D38" s="86"/>
      <c r="E38" s="2" t="s">
        <v>50</v>
      </c>
      <c r="F38" s="11"/>
      <c r="G38" s="11" t="s">
        <v>4</v>
      </c>
      <c r="H38" s="10">
        <v>0</v>
      </c>
      <c r="I38" s="10" t="s">
        <v>4</v>
      </c>
      <c r="J38" s="68"/>
      <c r="K38" s="69"/>
    </row>
    <row r="39" spans="1:12" ht="60" customHeight="1" x14ac:dyDescent="0.25">
      <c r="A39" s="9">
        <f t="shared" si="0"/>
        <v>2</v>
      </c>
      <c r="B39" s="86" t="s">
        <v>69</v>
      </c>
      <c r="C39" s="86"/>
      <c r="D39" s="86"/>
      <c r="E39" s="2" t="s">
        <v>50</v>
      </c>
      <c r="F39" s="11">
        <v>0</v>
      </c>
      <c r="G39" s="11" t="s">
        <v>4</v>
      </c>
      <c r="H39" s="52">
        <v>0</v>
      </c>
      <c r="I39" s="52" t="s">
        <v>4</v>
      </c>
      <c r="J39" s="99"/>
      <c r="K39" s="100"/>
      <c r="L39" s="43"/>
    </row>
    <row r="40" spans="1:12" ht="38.25" customHeight="1" x14ac:dyDescent="0.25">
      <c r="A40" s="9"/>
      <c r="B40" s="86" t="s">
        <v>70</v>
      </c>
      <c r="C40" s="86"/>
      <c r="D40" s="86"/>
      <c r="E40" s="2" t="s">
        <v>50</v>
      </c>
      <c r="F40" s="11"/>
      <c r="G40" s="11" t="s">
        <v>4</v>
      </c>
      <c r="H40" s="10">
        <v>0</v>
      </c>
      <c r="I40" s="10" t="s">
        <v>4</v>
      </c>
      <c r="J40" s="68"/>
      <c r="K40" s="69"/>
    </row>
    <row r="41" spans="1:12" ht="38.25" customHeight="1" x14ac:dyDescent="0.25">
      <c r="A41" s="9">
        <f t="shared" si="0"/>
        <v>3</v>
      </c>
      <c r="B41" s="86" t="s">
        <v>71</v>
      </c>
      <c r="C41" s="86"/>
      <c r="D41" s="86"/>
      <c r="E41" s="2" t="s">
        <v>50</v>
      </c>
      <c r="F41" s="38">
        <f>730+600-1330</f>
        <v>0</v>
      </c>
      <c r="G41" s="11" t="s">
        <v>4</v>
      </c>
      <c r="H41" s="10">
        <v>0</v>
      </c>
      <c r="I41" s="10" t="s">
        <v>4</v>
      </c>
      <c r="J41" s="68"/>
      <c r="K41" s="69"/>
    </row>
    <row r="42" spans="1:12" ht="38.25" customHeight="1" x14ac:dyDescent="0.25">
      <c r="A42" s="9"/>
      <c r="B42" s="86" t="s">
        <v>72</v>
      </c>
      <c r="C42" s="86"/>
      <c r="D42" s="86"/>
      <c r="E42" s="2" t="s">
        <v>50</v>
      </c>
      <c r="F42" s="11"/>
      <c r="G42" s="11" t="s">
        <v>4</v>
      </c>
      <c r="H42" s="10">
        <v>0</v>
      </c>
      <c r="I42" s="10" t="s">
        <v>4</v>
      </c>
      <c r="J42" s="68"/>
      <c r="K42" s="69"/>
    </row>
    <row r="43" spans="1:12" ht="38.25" customHeight="1" x14ac:dyDescent="0.25">
      <c r="A43" s="9"/>
      <c r="B43" s="86" t="s">
        <v>73</v>
      </c>
      <c r="C43" s="86"/>
      <c r="D43" s="86"/>
      <c r="E43" s="2" t="s">
        <v>50</v>
      </c>
      <c r="F43" s="11"/>
      <c r="G43" s="11" t="s">
        <v>4</v>
      </c>
      <c r="H43" s="10">
        <v>0</v>
      </c>
      <c r="I43" s="10" t="s">
        <v>4</v>
      </c>
      <c r="J43" s="68"/>
      <c r="K43" s="69"/>
    </row>
    <row r="44" spans="1:12" ht="38.25" customHeight="1" x14ac:dyDescent="0.25">
      <c r="A44" s="9">
        <f>IF(A43=0,A41+1,A42+1)</f>
        <v>4</v>
      </c>
      <c r="B44" s="86" t="s">
        <v>74</v>
      </c>
      <c r="C44" s="86"/>
      <c r="D44" s="86"/>
      <c r="E44" s="2" t="s">
        <v>50</v>
      </c>
      <c r="F44" s="40">
        <f>5000-5000</f>
        <v>0</v>
      </c>
      <c r="G44" s="11" t="s">
        <v>4</v>
      </c>
      <c r="H44" s="10">
        <v>0</v>
      </c>
      <c r="I44" s="10" t="s">
        <v>4</v>
      </c>
      <c r="J44" s="68"/>
      <c r="K44" s="69"/>
    </row>
    <row r="45" spans="1:12" ht="38.25" customHeight="1" x14ac:dyDescent="0.25">
      <c r="A45" s="9"/>
      <c r="B45" s="86" t="s">
        <v>75</v>
      </c>
      <c r="C45" s="86"/>
      <c r="D45" s="86"/>
      <c r="E45" s="2" t="s">
        <v>50</v>
      </c>
      <c r="F45" s="11"/>
      <c r="G45" s="11" t="s">
        <v>4</v>
      </c>
      <c r="H45" s="10">
        <v>0</v>
      </c>
      <c r="I45" s="10" t="s">
        <v>4</v>
      </c>
      <c r="J45" s="68"/>
      <c r="K45" s="69"/>
    </row>
    <row r="46" spans="1:12" ht="38.25" customHeight="1" x14ac:dyDescent="0.25">
      <c r="A46" s="9"/>
      <c r="B46" s="86" t="s">
        <v>76</v>
      </c>
      <c r="C46" s="86"/>
      <c r="D46" s="86"/>
      <c r="E46" s="2" t="s">
        <v>50</v>
      </c>
      <c r="F46" s="11"/>
      <c r="G46" s="11" t="s">
        <v>4</v>
      </c>
      <c r="H46" s="10">
        <v>0</v>
      </c>
      <c r="I46" s="10" t="s">
        <v>4</v>
      </c>
      <c r="J46" s="68"/>
      <c r="K46" s="69"/>
    </row>
    <row r="47" spans="1:12" x14ac:dyDescent="0.25">
      <c r="A47" s="26"/>
      <c r="B47" s="32"/>
      <c r="C47" s="32"/>
      <c r="D47" s="32"/>
      <c r="E47" s="27"/>
      <c r="F47" s="28"/>
      <c r="G47" s="28"/>
      <c r="H47" s="29"/>
      <c r="I47" s="29"/>
      <c r="J47" s="26"/>
      <c r="K47" s="26"/>
    </row>
    <row r="49" spans="3:10" s="14" customFormat="1" ht="18.75" x14ac:dyDescent="0.3">
      <c r="C49" s="59" t="s">
        <v>27</v>
      </c>
      <c r="D49" s="59"/>
      <c r="E49" s="59"/>
      <c r="F49" s="59"/>
      <c r="G49" s="60"/>
      <c r="H49" s="60"/>
      <c r="I49" s="61" t="s">
        <v>29</v>
      </c>
      <c r="J49" s="61"/>
    </row>
    <row r="50" spans="3:10" s="14" customFormat="1" ht="12" customHeight="1" x14ac:dyDescent="0.3"/>
    <row r="51" spans="3:10" s="14" customFormat="1" ht="18.75" x14ac:dyDescent="0.3">
      <c r="C51" s="59" t="s">
        <v>31</v>
      </c>
      <c r="D51" s="59"/>
      <c r="E51" s="59"/>
      <c r="F51" s="59"/>
      <c r="G51" s="60"/>
      <c r="H51" s="60"/>
      <c r="I51" s="61" t="s">
        <v>32</v>
      </c>
      <c r="J51" s="61"/>
    </row>
  </sheetData>
  <mergeCells count="61">
    <mergeCell ref="B42:D42"/>
    <mergeCell ref="J42:K42"/>
    <mergeCell ref="J40:K40"/>
    <mergeCell ref="B41:D41"/>
    <mergeCell ref="J41:K41"/>
    <mergeCell ref="B39:D39"/>
    <mergeCell ref="J39:K39"/>
    <mergeCell ref="B40:D40"/>
    <mergeCell ref="B25:K25"/>
    <mergeCell ref="B26:K26"/>
    <mergeCell ref="B27:K27"/>
    <mergeCell ref="B33:D33"/>
    <mergeCell ref="B34:D34"/>
    <mergeCell ref="B35:D35"/>
    <mergeCell ref="J33:K33"/>
    <mergeCell ref="J34:K34"/>
    <mergeCell ref="J35:K35"/>
    <mergeCell ref="B38:D38"/>
    <mergeCell ref="J38:K38"/>
    <mergeCell ref="C51:F51"/>
    <mergeCell ref="G51:H51"/>
    <mergeCell ref="I51:J51"/>
    <mergeCell ref="C49:F49"/>
    <mergeCell ref="G49:H49"/>
    <mergeCell ref="I49:J49"/>
    <mergeCell ref="B45:D45"/>
    <mergeCell ref="J45:K45"/>
    <mergeCell ref="B46:D46"/>
    <mergeCell ref="J46:K46"/>
    <mergeCell ref="B43:D43"/>
    <mergeCell ref="J43:K43"/>
    <mergeCell ref="B44:D44"/>
    <mergeCell ref="J44:K44"/>
    <mergeCell ref="B24:K24"/>
    <mergeCell ref="B28:K28"/>
    <mergeCell ref="J30:K31"/>
    <mergeCell ref="B37:D37"/>
    <mergeCell ref="B32:D32"/>
    <mergeCell ref="J32:K32"/>
    <mergeCell ref="B36:D36"/>
    <mergeCell ref="J36:K36"/>
    <mergeCell ref="J37:K37"/>
    <mergeCell ref="A30:A31"/>
    <mergeCell ref="B30:D31"/>
    <mergeCell ref="E30:E31"/>
    <mergeCell ref="F30:G30"/>
    <mergeCell ref="H30:I30"/>
    <mergeCell ref="B10:K10"/>
    <mergeCell ref="B11:K11"/>
    <mergeCell ref="F13:K13"/>
    <mergeCell ref="F14:K14"/>
    <mergeCell ref="B18:D18"/>
    <mergeCell ref="E18:G18"/>
    <mergeCell ref="H18:J18"/>
    <mergeCell ref="B9:K9"/>
    <mergeCell ref="B8:K8"/>
    <mergeCell ref="J2:K2"/>
    <mergeCell ref="B4:H4"/>
    <mergeCell ref="J4:K4"/>
    <mergeCell ref="B6:K6"/>
    <mergeCell ref="B7:K7"/>
  </mergeCells>
  <pageMargins left="0.31496062992125984" right="0.31496062992125984" top="1.1811023622047243" bottom="0.3543307086614173" header="0.31496062992125984" footer="0.31496062992125984"/>
  <pageSetup paperSize="9"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дані!$A:$A</xm:f>
          </x14:formula1>
          <xm:sqref>C49:F49 C51:F51</xm:sqref>
        </x14:dataValidation>
        <x14:dataValidation type="list" allowBlank="1" showInputMessage="1" showErrorMessage="1">
          <x14:formula1>
            <xm:f>дані!$B:$B</xm:f>
          </x14:formula1>
          <xm:sqref>I49:J49 I51:J51</xm:sqref>
        </x14:dataValidation>
        <x14:dataValidation type="list" allowBlank="1" showInputMessage="1" showErrorMessage="1">
          <x14:formula1>
            <xm:f>дані!$C:$C</xm:f>
          </x14:formula1>
          <xm:sqref>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7"/>
  <sheetViews>
    <sheetView topLeftCell="A13" zoomScale="90" zoomScaleNormal="90" workbookViewId="0">
      <selection activeCell="J23" sqref="J23"/>
    </sheetView>
  </sheetViews>
  <sheetFormatPr defaultColWidth="9.140625" defaultRowHeight="15" x14ac:dyDescent="0.25"/>
  <cols>
    <col min="1" max="1" width="4.7109375" style="4" customWidth="1"/>
    <col min="2" max="10" width="16.28515625" style="4" customWidth="1"/>
    <col min="11" max="11" width="40.140625" style="4" customWidth="1"/>
    <col min="12" max="16384" width="9.140625" style="4"/>
  </cols>
  <sheetData>
    <row r="1" spans="1:11" x14ac:dyDescent="0.25">
      <c r="J1" s="24" t="s">
        <v>25</v>
      </c>
      <c r="K1" s="24"/>
    </row>
    <row r="2" spans="1:11" ht="40.5" customHeight="1" x14ac:dyDescent="0.25">
      <c r="J2" s="58" t="s">
        <v>26</v>
      </c>
      <c r="K2" s="58"/>
    </row>
    <row r="3" spans="1:11" ht="7.5" customHeight="1" x14ac:dyDescent="0.25"/>
    <row r="4" spans="1:11" ht="20.25" x14ac:dyDescent="0.3">
      <c r="B4" s="65" t="s">
        <v>24</v>
      </c>
      <c r="C4" s="65"/>
      <c r="D4" s="65"/>
      <c r="E4" s="65"/>
      <c r="F4" s="65"/>
      <c r="G4" s="65"/>
      <c r="H4" s="65"/>
      <c r="I4" s="23" t="s">
        <v>23</v>
      </c>
      <c r="J4" s="66">
        <f>дані!D1</f>
        <v>2026</v>
      </c>
      <c r="K4" s="66"/>
    </row>
    <row r="6" spans="1:11" ht="20.25" x14ac:dyDescent="0.3">
      <c r="B6" s="87" t="s">
        <v>83</v>
      </c>
      <c r="C6" s="87"/>
      <c r="D6" s="87"/>
      <c r="E6" s="87"/>
      <c r="F6" s="87"/>
      <c r="G6" s="87"/>
      <c r="H6" s="87"/>
      <c r="I6" s="87"/>
      <c r="J6" s="87"/>
      <c r="K6" s="87"/>
    </row>
    <row r="7" spans="1:11" ht="19.5" x14ac:dyDescent="0.3">
      <c r="B7" s="63" t="s">
        <v>33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19.5" hidden="1" x14ac:dyDescent="0.3">
      <c r="B8" s="64" t="s">
        <v>22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s="41" customFormat="1" ht="19.5" x14ac:dyDescent="0.3">
      <c r="B9" s="85" t="s">
        <v>111</v>
      </c>
      <c r="C9" s="85"/>
      <c r="D9" s="85"/>
      <c r="E9" s="85"/>
      <c r="F9" s="85"/>
      <c r="G9" s="85"/>
      <c r="H9" s="85"/>
      <c r="I9" s="85"/>
      <c r="J9" s="85"/>
      <c r="K9" s="85"/>
    </row>
    <row r="10" spans="1:11" ht="6" customHeight="1" x14ac:dyDescent="0.3"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s="19" customFormat="1" ht="12" x14ac:dyDescent="0.2">
      <c r="B11" s="73" t="s">
        <v>21</v>
      </c>
      <c r="C11" s="73"/>
      <c r="D11" s="73"/>
      <c r="E11" s="73"/>
      <c r="F11" s="73"/>
      <c r="G11" s="73"/>
      <c r="H11" s="73"/>
      <c r="I11" s="73"/>
      <c r="J11" s="73"/>
      <c r="K11" s="73"/>
    </row>
    <row r="13" spans="1:11" ht="19.5" x14ac:dyDescent="0.3">
      <c r="C13" s="15" t="s">
        <v>18</v>
      </c>
      <c r="D13" s="21">
        <v>1014082</v>
      </c>
      <c r="F13" s="71" t="s">
        <v>48</v>
      </c>
      <c r="G13" s="71"/>
      <c r="H13" s="71"/>
      <c r="I13" s="71"/>
      <c r="J13" s="71"/>
      <c r="K13" s="71"/>
    </row>
    <row r="14" spans="1:11" s="19" customFormat="1" ht="12" x14ac:dyDescent="0.2">
      <c r="D14" s="22" t="s">
        <v>19</v>
      </c>
      <c r="F14" s="72" t="s">
        <v>20</v>
      </c>
      <c r="G14" s="72"/>
      <c r="H14" s="72"/>
      <c r="I14" s="72"/>
      <c r="J14" s="72"/>
      <c r="K14" s="72"/>
    </row>
    <row r="15" spans="1:11" ht="7.5" customHeight="1" x14ac:dyDescent="0.25"/>
    <row r="16" spans="1:11" ht="19.5" x14ac:dyDescent="0.3">
      <c r="A16" s="15" t="s">
        <v>16</v>
      </c>
      <c r="B16" s="16" t="s">
        <v>17</v>
      </c>
    </row>
    <row r="17" spans="1:11" ht="9.75" customHeight="1" x14ac:dyDescent="0.25"/>
    <row r="18" spans="1:11" x14ac:dyDescent="0.25">
      <c r="B18" s="67" t="s">
        <v>5</v>
      </c>
      <c r="C18" s="67"/>
      <c r="D18" s="67"/>
      <c r="E18" s="67" t="s">
        <v>6</v>
      </c>
      <c r="F18" s="67"/>
      <c r="G18" s="67"/>
      <c r="H18" s="67" t="s">
        <v>7</v>
      </c>
      <c r="I18" s="67"/>
      <c r="J18" s="67"/>
      <c r="K18" s="3" t="s">
        <v>8</v>
      </c>
    </row>
    <row r="19" spans="1:11" x14ac:dyDescent="0.25">
      <c r="B19" s="3" t="s">
        <v>9</v>
      </c>
      <c r="C19" s="3" t="s">
        <v>2</v>
      </c>
      <c r="D19" s="3" t="s">
        <v>3</v>
      </c>
      <c r="E19" s="3" t="s">
        <v>9</v>
      </c>
      <c r="F19" s="3" t="s">
        <v>2</v>
      </c>
      <c r="G19" s="3" t="s">
        <v>3</v>
      </c>
      <c r="H19" s="3" t="s">
        <v>9</v>
      </c>
      <c r="I19" s="3" t="s">
        <v>2</v>
      </c>
      <c r="J19" s="3" t="s">
        <v>3</v>
      </c>
      <c r="K19" s="3"/>
    </row>
    <row r="20" spans="1:11" s="37" customFormat="1" ht="12.75" hidden="1" x14ac:dyDescent="0.2">
      <c r="B20" s="36">
        <f>SUM(C20:D20)</f>
        <v>0</v>
      </c>
      <c r="C20" s="34">
        <f>SUM(F30:F36)</f>
        <v>0</v>
      </c>
      <c r="D20" s="34">
        <f>SUM(G30:G36)</f>
        <v>0</v>
      </c>
      <c r="E20" s="36">
        <f>SUM(F20:G20)</f>
        <v>0</v>
      </c>
      <c r="F20" s="35">
        <f>SUM(H30:H36)</f>
        <v>0</v>
      </c>
      <c r="G20" s="35">
        <f>SUM(I30:I36)</f>
        <v>0</v>
      </c>
      <c r="H20" s="36">
        <f>SUM(I20:J20)</f>
        <v>0</v>
      </c>
      <c r="I20" s="36">
        <f>F20-C20</f>
        <v>0</v>
      </c>
      <c r="J20" s="36">
        <f>G20-D20</f>
        <v>0</v>
      </c>
      <c r="K20" s="36"/>
    </row>
    <row r="21" spans="1:11" s="12" customFormat="1" ht="25.5" customHeight="1" x14ac:dyDescent="0.25">
      <c r="B21" s="13">
        <f>SUM(C21:D21)</f>
        <v>0</v>
      </c>
      <c r="C21" s="13" t="str">
        <f>IF(SUM(F30:F36)=0,"-",SUM(F30:F36))</f>
        <v>-</v>
      </c>
      <c r="D21" s="13" t="str">
        <f>IF(SUM(G30:G36)=0,"-",SUM(G30:G36))</f>
        <v>-</v>
      </c>
      <c r="E21" s="13">
        <f>SUM(F21:G21)</f>
        <v>0</v>
      </c>
      <c r="F21" s="13" t="str">
        <f>IF(SUM(H30:H36)=0,"-",SUM(H30:H36))</f>
        <v>-</v>
      </c>
      <c r="G21" s="13" t="str">
        <f>IF(SUM(I30:I36)=0,"-",SUM(I30:I36))</f>
        <v>-</v>
      </c>
      <c r="H21" s="13">
        <f>SUM(I21:J21)</f>
        <v>0</v>
      </c>
      <c r="I21" s="13" t="str">
        <f>IF(I20=0,"-",I20)</f>
        <v>-</v>
      </c>
      <c r="J21" s="13" t="str">
        <f>IF(J20=0,"-",J20)</f>
        <v>-</v>
      </c>
      <c r="K21" s="33" t="s">
        <v>77</v>
      </c>
    </row>
    <row r="22" spans="1:11" ht="8.25" customHeight="1" x14ac:dyDescent="0.25"/>
    <row r="23" spans="1:11" s="16" customFormat="1" ht="19.5" x14ac:dyDescent="0.3">
      <c r="A23" s="15" t="s">
        <v>15</v>
      </c>
      <c r="B23" s="17" t="s">
        <v>14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s="16" customFormat="1" ht="14.25" customHeight="1" x14ac:dyDescent="0.3">
      <c r="A24" s="15"/>
      <c r="B24" s="98" t="s">
        <v>84</v>
      </c>
      <c r="C24" s="98"/>
      <c r="D24" s="98"/>
      <c r="E24" s="98"/>
      <c r="F24" s="98"/>
      <c r="G24" s="98"/>
      <c r="H24" s="98"/>
      <c r="I24" s="98"/>
      <c r="J24" s="98"/>
      <c r="K24" s="98"/>
    </row>
    <row r="25" spans="1:11" s="16" customFormat="1" ht="14.25" customHeight="1" x14ac:dyDescent="0.3">
      <c r="A25" s="15"/>
      <c r="B25" s="98" t="s">
        <v>85</v>
      </c>
      <c r="C25" s="98"/>
      <c r="D25" s="98"/>
      <c r="E25" s="98"/>
      <c r="F25" s="98"/>
      <c r="G25" s="98"/>
      <c r="H25" s="98"/>
      <c r="I25" s="98"/>
      <c r="J25" s="98"/>
      <c r="K25" s="98"/>
    </row>
    <row r="26" spans="1:11" ht="14.25" customHeight="1" x14ac:dyDescent="0.25">
      <c r="B26" s="98" t="s">
        <v>86</v>
      </c>
      <c r="C26" s="98"/>
      <c r="D26" s="98"/>
      <c r="E26" s="98"/>
      <c r="F26" s="98"/>
      <c r="G26" s="98"/>
      <c r="H26" s="98"/>
      <c r="I26" s="98"/>
      <c r="J26" s="98"/>
      <c r="K26" s="98"/>
    </row>
    <row r="27" spans="1:11" ht="9.75" customHeight="1" x14ac:dyDescent="0.25"/>
    <row r="28" spans="1:11" s="8" customFormat="1" ht="29.25" customHeight="1" x14ac:dyDescent="0.2">
      <c r="A28" s="75" t="s">
        <v>10</v>
      </c>
      <c r="B28" s="77" t="s">
        <v>0</v>
      </c>
      <c r="C28" s="78"/>
      <c r="D28" s="79"/>
      <c r="E28" s="83" t="s">
        <v>1</v>
      </c>
      <c r="F28" s="74" t="s">
        <v>11</v>
      </c>
      <c r="G28" s="74"/>
      <c r="H28" s="74" t="s">
        <v>12</v>
      </c>
      <c r="I28" s="74"/>
      <c r="J28" s="77" t="s">
        <v>13</v>
      </c>
      <c r="K28" s="79"/>
    </row>
    <row r="29" spans="1:11" s="5" customFormat="1" ht="12.75" x14ac:dyDescent="0.25">
      <c r="A29" s="76"/>
      <c r="B29" s="80"/>
      <c r="C29" s="81"/>
      <c r="D29" s="82"/>
      <c r="E29" s="83"/>
      <c r="F29" s="7" t="s">
        <v>2</v>
      </c>
      <c r="G29" s="7" t="s">
        <v>3</v>
      </c>
      <c r="H29" s="7" t="s">
        <v>2</v>
      </c>
      <c r="I29" s="7" t="s">
        <v>3</v>
      </c>
      <c r="J29" s="80"/>
      <c r="K29" s="82"/>
    </row>
    <row r="30" spans="1:11" s="6" customFormat="1" ht="38.25" x14ac:dyDescent="0.25">
      <c r="A30" s="9">
        <v>1</v>
      </c>
      <c r="B30" s="86" t="s">
        <v>87</v>
      </c>
      <c r="C30" s="86"/>
      <c r="D30" s="86"/>
      <c r="E30" s="2" t="s">
        <v>50</v>
      </c>
      <c r="F30" s="39"/>
      <c r="G30" s="11" t="s">
        <v>4</v>
      </c>
      <c r="H30" s="10">
        <v>0</v>
      </c>
      <c r="I30" s="10" t="s">
        <v>4</v>
      </c>
      <c r="J30" s="68"/>
      <c r="K30" s="69"/>
    </row>
    <row r="31" spans="1:11" s="6" customFormat="1" ht="38.25" x14ac:dyDescent="0.25">
      <c r="A31" s="9">
        <f t="shared" ref="A31:A32" si="0">IF(A30=0,A29+1,A30+1)</f>
        <v>2</v>
      </c>
      <c r="B31" s="86" t="s">
        <v>88</v>
      </c>
      <c r="C31" s="86"/>
      <c r="D31" s="86"/>
      <c r="E31" s="2" t="s">
        <v>50</v>
      </c>
      <c r="F31" s="39"/>
      <c r="G31" s="11" t="s">
        <v>4</v>
      </c>
      <c r="H31" s="10">
        <v>0</v>
      </c>
      <c r="I31" s="10" t="s">
        <v>4</v>
      </c>
      <c r="J31" s="68"/>
      <c r="K31" s="69"/>
    </row>
    <row r="32" spans="1:11" s="6" customFormat="1" ht="38.25" x14ac:dyDescent="0.25">
      <c r="A32" s="9">
        <f t="shared" si="0"/>
        <v>3</v>
      </c>
      <c r="B32" s="86" t="s">
        <v>89</v>
      </c>
      <c r="C32" s="86"/>
      <c r="D32" s="86"/>
      <c r="E32" s="2" t="s">
        <v>50</v>
      </c>
      <c r="F32" s="11"/>
      <c r="G32" s="11" t="s">
        <v>4</v>
      </c>
      <c r="H32" s="10">
        <v>0</v>
      </c>
      <c r="I32" s="10" t="s">
        <v>4</v>
      </c>
      <c r="J32" s="68"/>
      <c r="K32" s="69"/>
    </row>
    <row r="33" spans="1:11" x14ac:dyDescent="0.25">
      <c r="A33" s="26"/>
      <c r="B33" s="32"/>
      <c r="C33" s="32"/>
      <c r="D33" s="32"/>
      <c r="E33" s="27"/>
      <c r="F33" s="28"/>
      <c r="G33" s="28"/>
      <c r="H33" s="29"/>
      <c r="I33" s="29"/>
      <c r="J33" s="26"/>
      <c r="K33" s="26"/>
    </row>
    <row r="35" spans="1:11" s="14" customFormat="1" ht="18.75" x14ac:dyDescent="0.3">
      <c r="C35" s="59" t="s">
        <v>27</v>
      </c>
      <c r="D35" s="59"/>
      <c r="E35" s="59"/>
      <c r="F35" s="59"/>
      <c r="G35" s="60"/>
      <c r="H35" s="60"/>
      <c r="I35" s="61" t="s">
        <v>29</v>
      </c>
      <c r="J35" s="61"/>
    </row>
    <row r="36" spans="1:11" s="14" customFormat="1" ht="45" customHeight="1" x14ac:dyDescent="0.3"/>
    <row r="37" spans="1:11" s="14" customFormat="1" ht="18.75" x14ac:dyDescent="0.3">
      <c r="C37" s="59" t="s">
        <v>31</v>
      </c>
      <c r="D37" s="59"/>
      <c r="E37" s="59"/>
      <c r="F37" s="59"/>
      <c r="G37" s="60"/>
      <c r="H37" s="60"/>
      <c r="I37" s="61" t="s">
        <v>32</v>
      </c>
      <c r="J37" s="61"/>
    </row>
  </sheetData>
  <mergeCells count="35">
    <mergeCell ref="C35:F35"/>
    <mergeCell ref="G35:H35"/>
    <mergeCell ref="I35:J35"/>
    <mergeCell ref="C37:F37"/>
    <mergeCell ref="G37:H37"/>
    <mergeCell ref="I37:J37"/>
    <mergeCell ref="B32:D32"/>
    <mergeCell ref="J32:K32"/>
    <mergeCell ref="B24:K24"/>
    <mergeCell ref="B25:K25"/>
    <mergeCell ref="B26:K26"/>
    <mergeCell ref="J28:K29"/>
    <mergeCell ref="B30:D30"/>
    <mergeCell ref="J30:K30"/>
    <mergeCell ref="B31:D31"/>
    <mergeCell ref="J31:K31"/>
    <mergeCell ref="A28:A29"/>
    <mergeCell ref="B28:D29"/>
    <mergeCell ref="E28:E29"/>
    <mergeCell ref="F28:G28"/>
    <mergeCell ref="H28:I28"/>
    <mergeCell ref="B10:K10"/>
    <mergeCell ref="B11:K11"/>
    <mergeCell ref="F13:K13"/>
    <mergeCell ref="F14:K14"/>
    <mergeCell ref="B18:D18"/>
    <mergeCell ref="E18:G18"/>
    <mergeCell ref="H18:J18"/>
    <mergeCell ref="B9:K9"/>
    <mergeCell ref="B8:K8"/>
    <mergeCell ref="J2:K2"/>
    <mergeCell ref="B4:H4"/>
    <mergeCell ref="J4:K4"/>
    <mergeCell ref="B6:K6"/>
    <mergeCell ref="B7:K7"/>
  </mergeCells>
  <pageMargins left="0.31496062992125984" right="0.31496062992125984" top="1.1811023622047243" bottom="0.3543307086614173" header="0.31496062992125984" footer="0.31496062992125984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дані!$B:$B</xm:f>
          </x14:formula1>
          <xm:sqref>I35:J35 I37:J37</xm:sqref>
        </x14:dataValidation>
        <x14:dataValidation type="list" allowBlank="1" showInputMessage="1" showErrorMessage="1">
          <x14:formula1>
            <xm:f>дані!$A:$A</xm:f>
          </x14:formula1>
          <xm:sqref>C35:F35 C37:F37</xm:sqref>
        </x14:dataValidation>
        <x14:dataValidation type="list" allowBlank="1" showInputMessage="1" showErrorMessage="1">
          <x14:formula1>
            <xm:f>дані!$C:$C</xm:f>
          </x14:formula1>
          <xm:sqref>I4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7"/>
  <sheetViews>
    <sheetView topLeftCell="A16" zoomScale="90" zoomScaleNormal="90" workbookViewId="0">
      <selection activeCell="F33" sqref="F33"/>
    </sheetView>
  </sheetViews>
  <sheetFormatPr defaultColWidth="9.140625" defaultRowHeight="15" x14ac:dyDescent="0.25"/>
  <cols>
    <col min="1" max="1" width="4.7109375" style="4" customWidth="1"/>
    <col min="2" max="10" width="16.28515625" style="4" customWidth="1"/>
    <col min="11" max="11" width="40.140625" style="4" customWidth="1"/>
    <col min="12" max="16384" width="9.140625" style="4"/>
  </cols>
  <sheetData>
    <row r="1" spans="1:11" x14ac:dyDescent="0.25">
      <c r="J1" s="24" t="s">
        <v>25</v>
      </c>
      <c r="K1" s="24"/>
    </row>
    <row r="2" spans="1:11" ht="40.5" customHeight="1" x14ac:dyDescent="0.25">
      <c r="J2" s="58" t="s">
        <v>26</v>
      </c>
      <c r="K2" s="58"/>
    </row>
    <row r="3" spans="1:11" ht="7.5" customHeight="1" x14ac:dyDescent="0.25"/>
    <row r="4" spans="1:11" ht="20.25" x14ac:dyDescent="0.3">
      <c r="B4" s="65" t="s">
        <v>24</v>
      </c>
      <c r="C4" s="65"/>
      <c r="D4" s="65"/>
      <c r="E4" s="65"/>
      <c r="F4" s="65"/>
      <c r="G4" s="65"/>
      <c r="H4" s="65"/>
      <c r="I4" s="23" t="s">
        <v>104</v>
      </c>
      <c r="J4" s="66">
        <v>2022</v>
      </c>
      <c r="K4" s="66"/>
    </row>
    <row r="6" spans="1:11" ht="41.25" customHeight="1" x14ac:dyDescent="0.3">
      <c r="B6" s="87" t="s">
        <v>34</v>
      </c>
      <c r="C6" s="87"/>
      <c r="D6" s="87"/>
      <c r="E6" s="87"/>
      <c r="F6" s="87"/>
      <c r="G6" s="87"/>
      <c r="H6" s="87"/>
      <c r="I6" s="87"/>
      <c r="J6" s="87"/>
      <c r="K6" s="87"/>
    </row>
    <row r="7" spans="1:11" ht="19.5" x14ac:dyDescent="0.3">
      <c r="B7" s="63" t="s">
        <v>33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19.5" hidden="1" x14ac:dyDescent="0.3">
      <c r="B8" s="64" t="s">
        <v>22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ht="6" customHeight="1" x14ac:dyDescent="0.3"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s="19" customFormat="1" ht="12" x14ac:dyDescent="0.2">
      <c r="B10" s="73" t="s">
        <v>21</v>
      </c>
      <c r="C10" s="73"/>
      <c r="D10" s="73"/>
      <c r="E10" s="73"/>
      <c r="F10" s="73"/>
      <c r="G10" s="73"/>
      <c r="H10" s="73"/>
      <c r="I10" s="73"/>
      <c r="J10" s="73"/>
      <c r="K10" s="73"/>
    </row>
    <row r="12" spans="1:11" ht="19.5" x14ac:dyDescent="0.3">
      <c r="C12" s="15" t="s">
        <v>18</v>
      </c>
      <c r="D12" s="21">
        <v>1014082</v>
      </c>
      <c r="F12" s="71" t="s">
        <v>48</v>
      </c>
      <c r="G12" s="71"/>
      <c r="H12" s="71"/>
      <c r="I12" s="71"/>
      <c r="J12" s="71"/>
      <c r="K12" s="71"/>
    </row>
    <row r="13" spans="1:11" s="19" customFormat="1" ht="12" x14ac:dyDescent="0.2">
      <c r="D13" s="22" t="s">
        <v>19</v>
      </c>
      <c r="F13" s="72" t="s">
        <v>20</v>
      </c>
      <c r="G13" s="72"/>
      <c r="H13" s="72"/>
      <c r="I13" s="72"/>
      <c r="J13" s="72"/>
      <c r="K13" s="72"/>
    </row>
    <row r="14" spans="1:11" ht="7.5" customHeight="1" x14ac:dyDescent="0.25"/>
    <row r="15" spans="1:11" ht="19.5" x14ac:dyDescent="0.3">
      <c r="A15" s="15" t="s">
        <v>16</v>
      </c>
      <c r="B15" s="16" t="s">
        <v>17</v>
      </c>
    </row>
    <row r="16" spans="1:11" ht="9.75" customHeight="1" x14ac:dyDescent="0.25"/>
    <row r="17" spans="1:11" x14ac:dyDescent="0.25">
      <c r="B17" s="67" t="s">
        <v>5</v>
      </c>
      <c r="C17" s="67"/>
      <c r="D17" s="67"/>
      <c r="E17" s="67" t="s">
        <v>6</v>
      </c>
      <c r="F17" s="67"/>
      <c r="G17" s="67"/>
      <c r="H17" s="67" t="s">
        <v>7</v>
      </c>
      <c r="I17" s="67"/>
      <c r="J17" s="67"/>
      <c r="K17" s="3" t="s">
        <v>8</v>
      </c>
    </row>
    <row r="18" spans="1:11" x14ac:dyDescent="0.25">
      <c r="B18" s="3" t="s">
        <v>9</v>
      </c>
      <c r="C18" s="3" t="s">
        <v>2</v>
      </c>
      <c r="D18" s="3" t="s">
        <v>3</v>
      </c>
      <c r="E18" s="3" t="s">
        <v>9</v>
      </c>
      <c r="F18" s="3" t="s">
        <v>2</v>
      </c>
      <c r="G18" s="3" t="s">
        <v>3</v>
      </c>
      <c r="H18" s="3" t="s">
        <v>9</v>
      </c>
      <c r="I18" s="3" t="s">
        <v>2</v>
      </c>
      <c r="J18" s="3" t="s">
        <v>3</v>
      </c>
      <c r="K18" s="3"/>
    </row>
    <row r="19" spans="1:11" s="37" customFormat="1" ht="12.75" hidden="1" x14ac:dyDescent="0.2">
      <c r="B19" s="36">
        <f>SUM(C19:D19)</f>
        <v>0</v>
      </c>
      <c r="C19" s="34">
        <f>SUM(F30:F36)</f>
        <v>0</v>
      </c>
      <c r="D19" s="34">
        <f>SUM(G30:G36)</f>
        <v>0</v>
      </c>
      <c r="E19" s="36">
        <f>SUM(F19:G19)</f>
        <v>0</v>
      </c>
      <c r="F19" s="35">
        <f>SUM(H30:H36)</f>
        <v>0</v>
      </c>
      <c r="G19" s="35">
        <f>SUM(I30:I36)</f>
        <v>0</v>
      </c>
      <c r="H19" s="36">
        <f>SUM(I19:J19)</f>
        <v>0</v>
      </c>
      <c r="I19" s="36">
        <f>F19-C19</f>
        <v>0</v>
      </c>
      <c r="J19" s="36">
        <f>G19-D19</f>
        <v>0</v>
      </c>
      <c r="K19" s="36"/>
    </row>
    <row r="20" spans="1:11" s="12" customFormat="1" ht="25.5" customHeight="1" x14ac:dyDescent="0.25">
      <c r="B20" s="13">
        <f>SUM(C20:D20)</f>
        <v>0</v>
      </c>
      <c r="C20" s="13" t="str">
        <f>IF(SUM(F30:F36)=0,"-",SUM(F30:F36))</f>
        <v>-</v>
      </c>
      <c r="D20" s="13" t="str">
        <f>IF(SUM(G30:G36)=0,"-",SUM(G30:G36))</f>
        <v>-</v>
      </c>
      <c r="E20" s="13">
        <f>SUM(F20:G20)</f>
        <v>0</v>
      </c>
      <c r="F20" s="13" t="str">
        <f>IF(SUM(H30:H36)=0,"-",SUM(H30:H36))</f>
        <v>-</v>
      </c>
      <c r="G20" s="13" t="str">
        <f>IF(SUM(I30:I36)=0,"-",SUM(I30:I36))</f>
        <v>-</v>
      </c>
      <c r="H20" s="13">
        <f>SUM(I20:J20)</f>
        <v>0</v>
      </c>
      <c r="I20" s="13" t="str">
        <f>IF(I19=0,"-",I19)</f>
        <v>-</v>
      </c>
      <c r="J20" s="13" t="str">
        <f>IF(J19=0,"-",J19)</f>
        <v>-</v>
      </c>
      <c r="K20" s="33" t="s">
        <v>77</v>
      </c>
    </row>
    <row r="21" spans="1:11" ht="8.25" customHeight="1" x14ac:dyDescent="0.25"/>
    <row r="22" spans="1:11" s="16" customFormat="1" ht="19.5" x14ac:dyDescent="0.3">
      <c r="A22" s="15" t="s">
        <v>15</v>
      </c>
      <c r="B22" s="17" t="s">
        <v>14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 s="16" customFormat="1" ht="14.25" customHeight="1" x14ac:dyDescent="0.3">
      <c r="A23" s="15"/>
      <c r="B23" s="98" t="s">
        <v>36</v>
      </c>
      <c r="C23" s="98"/>
      <c r="D23" s="98"/>
      <c r="E23" s="98"/>
      <c r="F23" s="98"/>
      <c r="G23" s="98"/>
      <c r="H23" s="98"/>
      <c r="I23" s="98"/>
      <c r="J23" s="98"/>
      <c r="K23" s="98"/>
    </row>
    <row r="24" spans="1:11" s="16" customFormat="1" ht="14.25" customHeight="1" x14ac:dyDescent="0.3">
      <c r="A24" s="15"/>
      <c r="B24" s="98" t="s">
        <v>37</v>
      </c>
      <c r="C24" s="98"/>
      <c r="D24" s="98"/>
      <c r="E24" s="98"/>
      <c r="F24" s="98"/>
      <c r="G24" s="98"/>
      <c r="H24" s="98"/>
      <c r="I24" s="98"/>
      <c r="J24" s="98"/>
      <c r="K24" s="98"/>
    </row>
    <row r="25" spans="1:11" s="16" customFormat="1" ht="14.25" customHeight="1" x14ac:dyDescent="0.3">
      <c r="A25" s="15"/>
      <c r="B25" s="98" t="s">
        <v>90</v>
      </c>
      <c r="C25" s="98"/>
      <c r="D25" s="98"/>
      <c r="E25" s="98"/>
      <c r="F25" s="98"/>
      <c r="G25" s="98"/>
      <c r="H25" s="98"/>
      <c r="I25" s="98"/>
      <c r="J25" s="98"/>
      <c r="K25" s="98"/>
    </row>
    <row r="26" spans="1:11" ht="14.25" customHeight="1" x14ac:dyDescent="0.25">
      <c r="B26" s="98" t="s">
        <v>91</v>
      </c>
      <c r="C26" s="98"/>
      <c r="D26" s="98"/>
      <c r="E26" s="98"/>
      <c r="F26" s="98"/>
      <c r="G26" s="98"/>
      <c r="H26" s="98"/>
      <c r="I26" s="98"/>
      <c r="J26" s="98"/>
      <c r="K26" s="98"/>
    </row>
    <row r="27" spans="1:11" ht="9.75" customHeight="1" x14ac:dyDescent="0.25"/>
    <row r="28" spans="1:11" s="8" customFormat="1" ht="29.25" customHeight="1" x14ac:dyDescent="0.2">
      <c r="A28" s="75" t="s">
        <v>10</v>
      </c>
      <c r="B28" s="77" t="s">
        <v>0</v>
      </c>
      <c r="C28" s="78"/>
      <c r="D28" s="79"/>
      <c r="E28" s="83" t="s">
        <v>1</v>
      </c>
      <c r="F28" s="74" t="s">
        <v>11</v>
      </c>
      <c r="G28" s="74"/>
      <c r="H28" s="74" t="s">
        <v>12</v>
      </c>
      <c r="I28" s="74"/>
      <c r="J28" s="77" t="s">
        <v>13</v>
      </c>
      <c r="K28" s="79"/>
    </row>
    <row r="29" spans="1:11" s="5" customFormat="1" ht="12.75" x14ac:dyDescent="0.25">
      <c r="A29" s="76"/>
      <c r="B29" s="80"/>
      <c r="C29" s="81"/>
      <c r="D29" s="82"/>
      <c r="E29" s="83"/>
      <c r="F29" s="7" t="s">
        <v>2</v>
      </c>
      <c r="G29" s="7" t="s">
        <v>3</v>
      </c>
      <c r="H29" s="7" t="s">
        <v>2</v>
      </c>
      <c r="I29" s="7" t="s">
        <v>3</v>
      </c>
      <c r="J29" s="80"/>
      <c r="K29" s="82"/>
    </row>
    <row r="30" spans="1:11" s="6" customFormat="1" ht="38.25" x14ac:dyDescent="0.25">
      <c r="A30" s="9">
        <v>1</v>
      </c>
      <c r="B30" s="86" t="s">
        <v>92</v>
      </c>
      <c r="C30" s="86"/>
      <c r="D30" s="86"/>
      <c r="E30" s="2" t="s">
        <v>50</v>
      </c>
      <c r="F30" s="38">
        <f>46500-46500</f>
        <v>0</v>
      </c>
      <c r="G30" s="11" t="s">
        <v>4</v>
      </c>
      <c r="H30" s="10">
        <v>0</v>
      </c>
      <c r="I30" s="10" t="s">
        <v>4</v>
      </c>
      <c r="J30" s="68"/>
      <c r="K30" s="69"/>
    </row>
    <row r="31" spans="1:11" s="6" customFormat="1" ht="38.25" hidden="1" x14ac:dyDescent="0.25">
      <c r="A31" s="9">
        <f t="shared" ref="A31:A32" si="0">IF(A30=0,A29+1,A30+1)</f>
        <v>2</v>
      </c>
      <c r="B31" s="86"/>
      <c r="C31" s="86"/>
      <c r="D31" s="86"/>
      <c r="E31" s="2" t="s">
        <v>50</v>
      </c>
      <c r="F31" s="11"/>
      <c r="G31" s="11" t="s">
        <v>4</v>
      </c>
      <c r="H31" s="10">
        <v>0</v>
      </c>
      <c r="I31" s="10" t="s">
        <v>4</v>
      </c>
      <c r="J31" s="68"/>
      <c r="K31" s="69"/>
    </row>
    <row r="32" spans="1:11" s="6" customFormat="1" ht="38.25" hidden="1" x14ac:dyDescent="0.25">
      <c r="A32" s="9">
        <f t="shared" si="0"/>
        <v>3</v>
      </c>
      <c r="B32" s="86"/>
      <c r="C32" s="86"/>
      <c r="D32" s="86"/>
      <c r="E32" s="2" t="s">
        <v>50</v>
      </c>
      <c r="F32" s="11"/>
      <c r="G32" s="11" t="s">
        <v>4</v>
      </c>
      <c r="H32" s="10">
        <v>0</v>
      </c>
      <c r="I32" s="10" t="s">
        <v>4</v>
      </c>
      <c r="J32" s="68"/>
      <c r="K32" s="69"/>
    </row>
    <row r="33" spans="1:11" x14ac:dyDescent="0.25">
      <c r="A33" s="26"/>
      <c r="B33" s="32"/>
      <c r="C33" s="32"/>
      <c r="D33" s="32"/>
      <c r="E33" s="27"/>
      <c r="F33" s="28"/>
      <c r="G33" s="28"/>
      <c r="H33" s="29"/>
      <c r="I33" s="29"/>
      <c r="J33" s="26"/>
      <c r="K33" s="26"/>
    </row>
    <row r="35" spans="1:11" s="14" customFormat="1" ht="18.75" x14ac:dyDescent="0.3">
      <c r="C35" s="59" t="s">
        <v>27</v>
      </c>
      <c r="D35" s="59"/>
      <c r="E35" s="59"/>
      <c r="F35" s="59"/>
      <c r="G35" s="60"/>
      <c r="H35" s="60"/>
      <c r="I35" s="61" t="s">
        <v>29</v>
      </c>
      <c r="J35" s="61"/>
    </row>
    <row r="36" spans="1:11" s="14" customFormat="1" ht="39" customHeight="1" x14ac:dyDescent="0.3"/>
    <row r="37" spans="1:11" s="14" customFormat="1" ht="18.75" x14ac:dyDescent="0.3">
      <c r="C37" s="59" t="s">
        <v>31</v>
      </c>
      <c r="D37" s="59"/>
      <c r="E37" s="59"/>
      <c r="F37" s="59"/>
      <c r="G37" s="60"/>
      <c r="H37" s="60"/>
      <c r="I37" s="61" t="s">
        <v>32</v>
      </c>
      <c r="J37" s="61"/>
    </row>
  </sheetData>
  <mergeCells count="35">
    <mergeCell ref="C35:F35"/>
    <mergeCell ref="G35:H35"/>
    <mergeCell ref="I35:J35"/>
    <mergeCell ref="C37:F37"/>
    <mergeCell ref="G37:H37"/>
    <mergeCell ref="I37:J37"/>
    <mergeCell ref="B30:D30"/>
    <mergeCell ref="J30:K30"/>
    <mergeCell ref="B31:D31"/>
    <mergeCell ref="J31:K31"/>
    <mergeCell ref="B32:D32"/>
    <mergeCell ref="J32:K32"/>
    <mergeCell ref="B23:K23"/>
    <mergeCell ref="B25:K25"/>
    <mergeCell ref="B26:K26"/>
    <mergeCell ref="A28:A29"/>
    <mergeCell ref="B28:D29"/>
    <mergeCell ref="E28:E29"/>
    <mergeCell ref="F28:G28"/>
    <mergeCell ref="H28:I28"/>
    <mergeCell ref="J28:K29"/>
    <mergeCell ref="B24:K24"/>
    <mergeCell ref="B9:K9"/>
    <mergeCell ref="B10:K10"/>
    <mergeCell ref="F12:K12"/>
    <mergeCell ref="F13:K13"/>
    <mergeCell ref="B17:D17"/>
    <mergeCell ref="E17:G17"/>
    <mergeCell ref="H17:J17"/>
    <mergeCell ref="B8:K8"/>
    <mergeCell ref="J2:K2"/>
    <mergeCell ref="B4:H4"/>
    <mergeCell ref="J4:K4"/>
    <mergeCell ref="B6:K6"/>
    <mergeCell ref="B7:K7"/>
  </mergeCells>
  <pageMargins left="0.31496062992125984" right="0.31496062992125984" top="1.1811023622047243" bottom="0.3543307086614173" header="0.31496062992125984" footer="0.31496062992125984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дані!$A:$A</xm:f>
          </x14:formula1>
          <xm:sqref>C35:F35 C37:F37</xm:sqref>
        </x14:dataValidation>
        <x14:dataValidation type="list" allowBlank="1" showInputMessage="1" showErrorMessage="1">
          <x14:formula1>
            <xm:f>дані!$B:$B</xm:f>
          </x14:formula1>
          <xm:sqref>I35:J35 I37:J37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41"/>
  <sheetViews>
    <sheetView workbookViewId="0">
      <selection activeCell="F38" sqref="F38"/>
    </sheetView>
  </sheetViews>
  <sheetFormatPr defaultColWidth="9.140625" defaultRowHeight="15" x14ac:dyDescent="0.25"/>
  <cols>
    <col min="1" max="1" width="4.7109375" style="4" customWidth="1"/>
    <col min="2" max="10" width="15.7109375" style="4" customWidth="1"/>
    <col min="11" max="11" width="40.140625" style="4" customWidth="1"/>
    <col min="12" max="16384" width="9.140625" style="4"/>
  </cols>
  <sheetData>
    <row r="1" spans="1:11" x14ac:dyDescent="0.25">
      <c r="J1" s="24" t="s">
        <v>25</v>
      </c>
      <c r="K1" s="24"/>
    </row>
    <row r="2" spans="1:11" ht="40.5" customHeight="1" x14ac:dyDescent="0.25">
      <c r="J2" s="58" t="s">
        <v>26</v>
      </c>
      <c r="K2" s="58"/>
    </row>
    <row r="3" spans="1:11" ht="7.5" customHeight="1" x14ac:dyDescent="0.25"/>
    <row r="4" spans="1:11" ht="20.25" x14ac:dyDescent="0.3">
      <c r="B4" s="65" t="s">
        <v>24</v>
      </c>
      <c r="C4" s="65"/>
      <c r="D4" s="65"/>
      <c r="E4" s="65"/>
      <c r="F4" s="65"/>
      <c r="G4" s="65"/>
      <c r="H4" s="65"/>
      <c r="I4" s="23" t="s">
        <v>104</v>
      </c>
      <c r="J4" s="66">
        <v>2022</v>
      </c>
      <c r="K4" s="66"/>
    </row>
    <row r="6" spans="1:11" ht="45.75" customHeight="1" x14ac:dyDescent="0.3">
      <c r="B6" s="87" t="s">
        <v>34</v>
      </c>
      <c r="C6" s="87"/>
      <c r="D6" s="87"/>
      <c r="E6" s="87"/>
      <c r="F6" s="87"/>
      <c r="G6" s="87"/>
      <c r="H6" s="87"/>
      <c r="I6" s="87"/>
      <c r="J6" s="87"/>
      <c r="K6" s="87"/>
    </row>
    <row r="7" spans="1:11" ht="19.5" x14ac:dyDescent="0.3">
      <c r="B7" s="63" t="s">
        <v>33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19.5" hidden="1" x14ac:dyDescent="0.3">
      <c r="B8" s="64" t="s">
        <v>22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ht="6" customHeight="1" x14ac:dyDescent="0.3"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s="19" customFormat="1" ht="12" x14ac:dyDescent="0.2">
      <c r="B10" s="73" t="s">
        <v>21</v>
      </c>
      <c r="C10" s="73"/>
      <c r="D10" s="73"/>
      <c r="E10" s="73"/>
      <c r="F10" s="73"/>
      <c r="G10" s="73"/>
      <c r="H10" s="73"/>
      <c r="I10" s="73"/>
      <c r="J10" s="73"/>
      <c r="K10" s="73"/>
    </row>
    <row r="12" spans="1:11" ht="19.5" x14ac:dyDescent="0.3">
      <c r="C12" s="15" t="s">
        <v>18</v>
      </c>
      <c r="D12" s="21">
        <v>1017520</v>
      </c>
      <c r="F12" s="71" t="s">
        <v>93</v>
      </c>
      <c r="G12" s="71"/>
      <c r="H12" s="71"/>
      <c r="I12" s="71"/>
      <c r="J12" s="71"/>
      <c r="K12" s="71"/>
    </row>
    <row r="13" spans="1:11" s="19" customFormat="1" ht="12" x14ac:dyDescent="0.2">
      <c r="D13" s="22" t="s">
        <v>19</v>
      </c>
      <c r="F13" s="72" t="s">
        <v>20</v>
      </c>
      <c r="G13" s="72"/>
      <c r="H13" s="72"/>
      <c r="I13" s="72"/>
      <c r="J13" s="72"/>
      <c r="K13" s="72"/>
    </row>
    <row r="14" spans="1:11" ht="7.5" customHeight="1" x14ac:dyDescent="0.25"/>
    <row r="15" spans="1:11" ht="19.5" x14ac:dyDescent="0.3">
      <c r="A15" s="15" t="s">
        <v>16</v>
      </c>
      <c r="B15" s="16" t="s">
        <v>17</v>
      </c>
    </row>
    <row r="16" spans="1:11" ht="9.75" customHeight="1" x14ac:dyDescent="0.25"/>
    <row r="17" spans="1:11" x14ac:dyDescent="0.25">
      <c r="B17" s="67" t="s">
        <v>5</v>
      </c>
      <c r="C17" s="67"/>
      <c r="D17" s="67"/>
      <c r="E17" s="67" t="s">
        <v>6</v>
      </c>
      <c r="F17" s="67"/>
      <c r="G17" s="67"/>
      <c r="H17" s="67" t="s">
        <v>7</v>
      </c>
      <c r="I17" s="67"/>
      <c r="J17" s="67"/>
      <c r="K17" s="3" t="s">
        <v>8</v>
      </c>
    </row>
    <row r="18" spans="1:11" x14ac:dyDescent="0.25">
      <c r="B18" s="3" t="s">
        <v>9</v>
      </c>
      <c r="C18" s="3" t="s">
        <v>2</v>
      </c>
      <c r="D18" s="3" t="s">
        <v>3</v>
      </c>
      <c r="E18" s="3" t="s">
        <v>9</v>
      </c>
      <c r="F18" s="3" t="s">
        <v>2</v>
      </c>
      <c r="G18" s="3" t="s">
        <v>3</v>
      </c>
      <c r="H18" s="3" t="s">
        <v>9</v>
      </c>
      <c r="I18" s="3" t="s">
        <v>2</v>
      </c>
      <c r="J18" s="3" t="s">
        <v>3</v>
      </c>
      <c r="K18" s="3"/>
    </row>
    <row r="19" spans="1:11" s="37" customFormat="1" ht="12.75" hidden="1" x14ac:dyDescent="0.2">
      <c r="B19" s="36">
        <f>SUM(C19:D19)</f>
        <v>0</v>
      </c>
      <c r="C19" s="36">
        <f>SUM(F30:F35)</f>
        <v>0</v>
      </c>
      <c r="D19" s="36">
        <f>SUM(G30:G35)</f>
        <v>0</v>
      </c>
      <c r="E19" s="36">
        <f>SUM(F19:G19)</f>
        <v>0</v>
      </c>
      <c r="F19" s="36">
        <f>SUM(H30:H35)</f>
        <v>0</v>
      </c>
      <c r="G19" s="36">
        <f>SUM(I30:I35)</f>
        <v>0</v>
      </c>
      <c r="H19" s="36">
        <f>SUM(I19:J19)</f>
        <v>0</v>
      </c>
      <c r="I19" s="36">
        <f>F19-C19</f>
        <v>0</v>
      </c>
      <c r="J19" s="36">
        <f>G19-D19</f>
        <v>0</v>
      </c>
      <c r="K19" s="36"/>
    </row>
    <row r="20" spans="1:11" s="12" customFormat="1" ht="16.5" x14ac:dyDescent="0.25">
      <c r="B20" s="13">
        <f>SUM(C20:D20)</f>
        <v>0</v>
      </c>
      <c r="C20" s="13" t="str">
        <f>IF(SUM(F30:F35)=0,"-",SUM(F30:F35))</f>
        <v>-</v>
      </c>
      <c r="D20" s="13" t="str">
        <f>IF(SUM(G30:G35)=0,"-",SUM(G30:G35))</f>
        <v>-</v>
      </c>
      <c r="E20" s="13">
        <f>SUM(F20:G20)</f>
        <v>0</v>
      </c>
      <c r="F20" s="13" t="str">
        <f>IF(SUM(H30:H35)=0,"-",SUM(H30:H35))</f>
        <v>-</v>
      </c>
      <c r="G20" s="13" t="str">
        <f>IF(SUM(I30:I35)=0,"-",SUM(I30:I35))</f>
        <v>-</v>
      </c>
      <c r="H20" s="13">
        <f>SUM(I20:J20)</f>
        <v>0</v>
      </c>
      <c r="I20" s="13" t="str">
        <f>IF(I19=0,"-",I19)</f>
        <v>-</v>
      </c>
      <c r="J20" s="13" t="str">
        <f>IF(J19=0,"-",J19)</f>
        <v>-</v>
      </c>
      <c r="K20" s="33" t="s">
        <v>77</v>
      </c>
    </row>
    <row r="21" spans="1:11" ht="8.25" customHeight="1" x14ac:dyDescent="0.25"/>
    <row r="22" spans="1:11" s="16" customFormat="1" ht="19.5" x14ac:dyDescent="0.3">
      <c r="A22" s="15" t="s">
        <v>15</v>
      </c>
      <c r="B22" s="17" t="s">
        <v>14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 s="16" customFormat="1" ht="18" customHeight="1" x14ac:dyDescent="0.3">
      <c r="A23" s="15"/>
      <c r="B23" s="70" t="s">
        <v>36</v>
      </c>
      <c r="C23" s="70"/>
      <c r="D23" s="70"/>
      <c r="E23" s="70"/>
      <c r="F23" s="70"/>
      <c r="G23" s="70"/>
      <c r="H23" s="70"/>
      <c r="I23" s="70"/>
      <c r="J23" s="70"/>
      <c r="K23" s="70"/>
    </row>
    <row r="24" spans="1:11" s="16" customFormat="1" ht="18" customHeight="1" x14ac:dyDescent="0.3">
      <c r="A24" s="15"/>
      <c r="B24" s="70" t="s">
        <v>37</v>
      </c>
      <c r="C24" s="70"/>
      <c r="D24" s="70"/>
      <c r="E24" s="70"/>
      <c r="F24" s="70"/>
      <c r="G24" s="70"/>
      <c r="H24" s="70"/>
      <c r="I24" s="70"/>
      <c r="J24" s="70"/>
      <c r="K24" s="70"/>
    </row>
    <row r="25" spans="1:11" x14ac:dyDescent="0.25">
      <c r="B25" s="70" t="s">
        <v>38</v>
      </c>
      <c r="C25" s="70"/>
      <c r="D25" s="70"/>
      <c r="E25" s="70"/>
      <c r="F25" s="70"/>
      <c r="G25" s="70"/>
      <c r="H25" s="70"/>
      <c r="I25" s="70"/>
      <c r="J25" s="70"/>
      <c r="K25" s="70"/>
    </row>
    <row r="26" spans="1:11" ht="9.75" customHeight="1" x14ac:dyDescent="0.25"/>
    <row r="27" spans="1:11" s="8" customFormat="1" ht="29.25" customHeight="1" x14ac:dyDescent="0.2">
      <c r="A27" s="75" t="s">
        <v>10</v>
      </c>
      <c r="B27" s="77" t="s">
        <v>0</v>
      </c>
      <c r="C27" s="78"/>
      <c r="D27" s="79"/>
      <c r="E27" s="83" t="s">
        <v>1</v>
      </c>
      <c r="F27" s="74" t="s">
        <v>11</v>
      </c>
      <c r="G27" s="74"/>
      <c r="H27" s="74" t="s">
        <v>12</v>
      </c>
      <c r="I27" s="74"/>
      <c r="J27" s="77" t="s">
        <v>13</v>
      </c>
      <c r="K27" s="79"/>
    </row>
    <row r="28" spans="1:11" s="5" customFormat="1" ht="25.5" x14ac:dyDescent="0.25">
      <c r="A28" s="76"/>
      <c r="B28" s="80"/>
      <c r="C28" s="81"/>
      <c r="D28" s="82"/>
      <c r="E28" s="83"/>
      <c r="F28" s="7" t="s">
        <v>2</v>
      </c>
      <c r="G28" s="7" t="s">
        <v>3</v>
      </c>
      <c r="H28" s="7" t="s">
        <v>2</v>
      </c>
      <c r="I28" s="7" t="s">
        <v>3</v>
      </c>
      <c r="J28" s="80"/>
      <c r="K28" s="82"/>
    </row>
    <row r="29" spans="1:11" s="5" customFormat="1" ht="39.75" customHeight="1" x14ac:dyDescent="0.25">
      <c r="A29" s="25"/>
      <c r="B29" s="93" t="s">
        <v>47</v>
      </c>
      <c r="C29" s="94"/>
      <c r="D29" s="95"/>
      <c r="E29" s="30" t="s">
        <v>40</v>
      </c>
      <c r="F29" s="31">
        <f>SUM(F30:F34)</f>
        <v>0</v>
      </c>
      <c r="G29" s="31">
        <f t="shared" ref="G29:I29" si="0">SUM(G30:G34)</f>
        <v>0</v>
      </c>
      <c r="H29" s="31">
        <f t="shared" si="0"/>
        <v>0</v>
      </c>
      <c r="I29" s="31">
        <f t="shared" si="0"/>
        <v>0</v>
      </c>
      <c r="J29" s="91"/>
      <c r="K29" s="92"/>
    </row>
    <row r="30" spans="1:11" s="6" customFormat="1" x14ac:dyDescent="0.25">
      <c r="A30" s="9">
        <v>1</v>
      </c>
      <c r="B30" s="86" t="s">
        <v>102</v>
      </c>
      <c r="C30" s="86"/>
      <c r="D30" s="86"/>
      <c r="E30" s="2"/>
      <c r="F30" s="38">
        <f>15000-15000</f>
        <v>0</v>
      </c>
      <c r="G30" s="11" t="s">
        <v>4</v>
      </c>
      <c r="H30" s="10">
        <v>0</v>
      </c>
      <c r="I30" s="10" t="s">
        <v>4</v>
      </c>
      <c r="J30" s="68"/>
      <c r="K30" s="69"/>
    </row>
    <row r="31" spans="1:11" x14ac:dyDescent="0.25">
      <c r="A31" s="9">
        <f>IF(A30=0,A28+1,A30+1)</f>
        <v>2</v>
      </c>
      <c r="B31" s="86" t="s">
        <v>103</v>
      </c>
      <c r="C31" s="86"/>
      <c r="D31" s="86"/>
      <c r="E31" s="2"/>
      <c r="F31" s="38">
        <f>5000-5000</f>
        <v>0</v>
      </c>
      <c r="G31" s="11" t="s">
        <v>4</v>
      </c>
      <c r="H31" s="10">
        <v>0</v>
      </c>
      <c r="I31" s="10" t="s">
        <v>4</v>
      </c>
      <c r="J31" s="68"/>
      <c r="K31" s="69"/>
    </row>
    <row r="32" spans="1:11" hidden="1" x14ac:dyDescent="0.25">
      <c r="A32" s="9">
        <f t="shared" ref="A32:A34" si="1">IF(A31=0,A29+1,A31+1)</f>
        <v>3</v>
      </c>
      <c r="B32" s="86"/>
      <c r="C32" s="86"/>
      <c r="D32" s="86"/>
      <c r="E32" s="2"/>
      <c r="F32" s="11"/>
      <c r="G32" s="11" t="s">
        <v>4</v>
      </c>
      <c r="H32" s="10">
        <v>0</v>
      </c>
      <c r="I32" s="10" t="s">
        <v>4</v>
      </c>
      <c r="J32" s="68"/>
      <c r="K32" s="69"/>
    </row>
    <row r="33" spans="1:11" hidden="1" x14ac:dyDescent="0.25">
      <c r="A33" s="9">
        <f t="shared" si="1"/>
        <v>4</v>
      </c>
      <c r="B33" s="86"/>
      <c r="C33" s="86"/>
      <c r="D33" s="86"/>
      <c r="E33" s="2"/>
      <c r="F33" s="11"/>
      <c r="G33" s="11" t="s">
        <v>4</v>
      </c>
      <c r="H33" s="10">
        <v>0</v>
      </c>
      <c r="I33" s="10" t="s">
        <v>4</v>
      </c>
      <c r="J33" s="68"/>
      <c r="K33" s="69"/>
    </row>
    <row r="34" spans="1:11" hidden="1" x14ac:dyDescent="0.25">
      <c r="A34" s="9">
        <f t="shared" si="1"/>
        <v>5</v>
      </c>
      <c r="B34" s="86"/>
      <c r="C34" s="86"/>
      <c r="D34" s="86"/>
      <c r="E34" s="2"/>
      <c r="F34" s="11"/>
      <c r="G34" s="11" t="s">
        <v>4</v>
      </c>
      <c r="H34" s="10">
        <v>0</v>
      </c>
      <c r="I34" s="10" t="s">
        <v>4</v>
      </c>
      <c r="J34" s="68"/>
      <c r="K34" s="69"/>
    </row>
    <row r="35" spans="1:11" ht="38.25" customHeight="1" x14ac:dyDescent="0.25">
      <c r="A35" s="9"/>
      <c r="B35" s="93" t="s">
        <v>101</v>
      </c>
      <c r="C35" s="94"/>
      <c r="D35" s="95"/>
      <c r="E35" s="2" t="s">
        <v>40</v>
      </c>
      <c r="F35" s="31">
        <f>SUM(F36:F38)</f>
        <v>0</v>
      </c>
      <c r="G35" s="31">
        <f t="shared" ref="G35:I35" si="2">SUM(G36:G38)</f>
        <v>0</v>
      </c>
      <c r="H35" s="31">
        <f t="shared" si="2"/>
        <v>0</v>
      </c>
      <c r="I35" s="31">
        <f t="shared" si="2"/>
        <v>0</v>
      </c>
      <c r="J35" s="68"/>
      <c r="K35" s="69"/>
    </row>
    <row r="36" spans="1:11" x14ac:dyDescent="0.25">
      <c r="A36" s="9">
        <v>1</v>
      </c>
      <c r="B36" s="86" t="s">
        <v>102</v>
      </c>
      <c r="C36" s="86"/>
      <c r="D36" s="86"/>
      <c r="E36" s="2"/>
      <c r="F36" s="38">
        <f>35000-35000</f>
        <v>0</v>
      </c>
      <c r="G36" s="11" t="s">
        <v>4</v>
      </c>
      <c r="H36" s="10">
        <v>0</v>
      </c>
      <c r="I36" s="10" t="s">
        <v>4</v>
      </c>
      <c r="J36" s="68"/>
      <c r="K36" s="69"/>
    </row>
    <row r="37" spans="1:11" x14ac:dyDescent="0.25">
      <c r="A37" s="9">
        <v>2</v>
      </c>
      <c r="B37" s="86" t="s">
        <v>103</v>
      </c>
      <c r="C37" s="86"/>
      <c r="D37" s="86"/>
      <c r="E37" s="2"/>
      <c r="F37" s="38">
        <f>30000-30000</f>
        <v>0</v>
      </c>
      <c r="G37" s="11" t="s">
        <v>4</v>
      </c>
      <c r="H37" s="10">
        <v>0</v>
      </c>
      <c r="I37" s="10" t="s">
        <v>4</v>
      </c>
      <c r="J37" s="68"/>
      <c r="K37" s="69"/>
    </row>
    <row r="39" spans="1:11" s="14" customFormat="1" ht="18.75" x14ac:dyDescent="0.3">
      <c r="C39" s="59" t="s">
        <v>27</v>
      </c>
      <c r="D39" s="59"/>
      <c r="E39" s="59"/>
      <c r="F39" s="59"/>
      <c r="G39" s="60"/>
      <c r="H39" s="60"/>
      <c r="I39" s="61" t="s">
        <v>29</v>
      </c>
      <c r="J39" s="61"/>
    </row>
    <row r="40" spans="1:11" s="14" customFormat="1" ht="12" customHeight="1" x14ac:dyDescent="0.3"/>
    <row r="41" spans="1:11" s="14" customFormat="1" ht="18.75" x14ac:dyDescent="0.3">
      <c r="C41" s="59" t="s">
        <v>31</v>
      </c>
      <c r="D41" s="59"/>
      <c r="E41" s="59"/>
      <c r="F41" s="59"/>
      <c r="G41" s="60"/>
      <c r="H41" s="60"/>
      <c r="I41" s="61" t="s">
        <v>32</v>
      </c>
      <c r="J41" s="61"/>
    </row>
  </sheetData>
  <mergeCells count="46">
    <mergeCell ref="C41:F41"/>
    <mergeCell ref="G41:H41"/>
    <mergeCell ref="I41:J41"/>
    <mergeCell ref="B37:D37"/>
    <mergeCell ref="J37:K37"/>
    <mergeCell ref="B35:D35"/>
    <mergeCell ref="J35:K35"/>
    <mergeCell ref="B36:D36"/>
    <mergeCell ref="J36:K36"/>
    <mergeCell ref="C39:F39"/>
    <mergeCell ref="G39:H39"/>
    <mergeCell ref="I39:J39"/>
    <mergeCell ref="B32:D32"/>
    <mergeCell ref="J32:K32"/>
    <mergeCell ref="B33:D33"/>
    <mergeCell ref="J33:K33"/>
    <mergeCell ref="B34:D34"/>
    <mergeCell ref="J34:K34"/>
    <mergeCell ref="B29:D29"/>
    <mergeCell ref="J29:K29"/>
    <mergeCell ref="B30:D30"/>
    <mergeCell ref="J30:K30"/>
    <mergeCell ref="B31:D31"/>
    <mergeCell ref="J31:K31"/>
    <mergeCell ref="B23:K23"/>
    <mergeCell ref="B24:K24"/>
    <mergeCell ref="B25:K25"/>
    <mergeCell ref="A27:A28"/>
    <mergeCell ref="B27:D28"/>
    <mergeCell ref="E27:E28"/>
    <mergeCell ref="F27:G27"/>
    <mergeCell ref="H27:I27"/>
    <mergeCell ref="J27:K28"/>
    <mergeCell ref="B9:K9"/>
    <mergeCell ref="B10:K10"/>
    <mergeCell ref="F12:K12"/>
    <mergeCell ref="F13:K13"/>
    <mergeCell ref="B17:D17"/>
    <mergeCell ref="E17:G17"/>
    <mergeCell ref="H17:J17"/>
    <mergeCell ref="B8:K8"/>
    <mergeCell ref="J2:K2"/>
    <mergeCell ref="B4:H4"/>
    <mergeCell ref="J4:K4"/>
    <mergeCell ref="B6:K6"/>
    <mergeCell ref="B7:K7"/>
  </mergeCells>
  <pageMargins left="0.31496062992125984" right="0.31496062992125984" top="1.1811023622047243" bottom="0.3543307086614173" header="0.31496062992125984" footer="0.31496062992125984"/>
  <pageSetup paperSize="9"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дані!$B:$B</xm:f>
          </x14:formula1>
          <xm:sqref>I39:J39 I41:J41</xm:sqref>
        </x14:dataValidation>
        <x14:dataValidation type="list" allowBlank="1" showInputMessage="1" showErrorMessage="1">
          <x14:formula1>
            <xm:f>дані!$A:$A</xm:f>
          </x14:formula1>
          <xm:sqref>C39:F39 C41:F41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L40"/>
  <sheetViews>
    <sheetView tabSelected="1" view="pageBreakPreview" topLeftCell="A20" zoomScale="60" zoomScaleNormal="88" workbookViewId="0">
      <selection activeCell="Q21" sqref="Q21"/>
    </sheetView>
  </sheetViews>
  <sheetFormatPr defaultColWidth="9.140625" defaultRowHeight="15" x14ac:dyDescent="0.25"/>
  <cols>
    <col min="1" max="1" width="17.140625" style="45" customWidth="1"/>
    <col min="2" max="10" width="16.28515625" style="4" customWidth="1"/>
    <col min="11" max="11" width="60.7109375" style="4" customWidth="1"/>
    <col min="12" max="12" width="63" style="4" hidden="1" customWidth="1"/>
    <col min="13" max="13" width="0" style="4" hidden="1" customWidth="1"/>
    <col min="14" max="16384" width="9.140625" style="4"/>
  </cols>
  <sheetData>
    <row r="1" spans="1:11" x14ac:dyDescent="0.25">
      <c r="J1" s="24" t="s">
        <v>25</v>
      </c>
      <c r="K1" s="24"/>
    </row>
    <row r="2" spans="1:11" ht="40.5" customHeight="1" x14ac:dyDescent="0.25">
      <c r="J2" s="58" t="s">
        <v>146</v>
      </c>
      <c r="K2" s="58"/>
    </row>
    <row r="3" spans="1:11" ht="7.5" customHeight="1" x14ac:dyDescent="0.25"/>
    <row r="4" spans="1:11" ht="20.25" x14ac:dyDescent="0.3">
      <c r="B4" s="65" t="s">
        <v>24</v>
      </c>
      <c r="C4" s="65"/>
      <c r="D4" s="65"/>
      <c r="E4" s="65"/>
      <c r="F4" s="65"/>
      <c r="G4" s="65"/>
      <c r="H4" s="65"/>
      <c r="I4" s="23" t="e">
        <f>#REF!</f>
        <v>#REF!</v>
      </c>
      <c r="J4" s="66">
        <f>дані!D1</f>
        <v>2026</v>
      </c>
      <c r="K4" s="66"/>
    </row>
    <row r="6" spans="1:11" ht="20.25" x14ac:dyDescent="0.3">
      <c r="B6" s="87" t="s">
        <v>120</v>
      </c>
      <c r="C6" s="87"/>
      <c r="D6" s="87"/>
      <c r="E6" s="87"/>
      <c r="F6" s="87"/>
      <c r="G6" s="87"/>
      <c r="H6" s="87"/>
      <c r="I6" s="87"/>
      <c r="J6" s="87"/>
      <c r="K6" s="87"/>
    </row>
    <row r="7" spans="1:11" ht="19.5" x14ac:dyDescent="0.3">
      <c r="B7" s="63" t="s">
        <v>121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38.25" customHeight="1" x14ac:dyDescent="0.3">
      <c r="B8" s="84" t="s">
        <v>150</v>
      </c>
      <c r="C8" s="84"/>
      <c r="D8" s="84"/>
      <c r="E8" s="84"/>
      <c r="F8" s="84"/>
      <c r="G8" s="84"/>
      <c r="H8" s="84"/>
      <c r="I8" s="84"/>
      <c r="J8" s="84"/>
      <c r="K8" s="84"/>
    </row>
    <row r="9" spans="1:11" ht="5.25" customHeight="1" x14ac:dyDescent="0.3"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s="19" customFormat="1" ht="12" x14ac:dyDescent="0.2">
      <c r="A10" s="24"/>
      <c r="B10" s="73" t="s">
        <v>21</v>
      </c>
      <c r="C10" s="73"/>
      <c r="D10" s="73"/>
      <c r="E10" s="73"/>
      <c r="F10" s="73"/>
      <c r="G10" s="73"/>
      <c r="H10" s="73"/>
      <c r="I10" s="73"/>
      <c r="J10" s="73"/>
      <c r="K10" s="73"/>
    </row>
    <row r="12" spans="1:11" ht="17.25" customHeight="1" x14ac:dyDescent="0.3">
      <c r="C12" s="15" t="s">
        <v>18</v>
      </c>
      <c r="D12" s="54">
        <v>1017520</v>
      </c>
      <c r="F12" s="71" t="s">
        <v>93</v>
      </c>
      <c r="G12" s="71"/>
      <c r="H12" s="71"/>
      <c r="I12" s="71"/>
      <c r="J12" s="71"/>
      <c r="K12" s="71"/>
    </row>
    <row r="13" spans="1:11" s="19" customFormat="1" ht="12" x14ac:dyDescent="0.2">
      <c r="A13" s="24"/>
      <c r="D13" s="55" t="s">
        <v>19</v>
      </c>
      <c r="F13" s="72" t="s">
        <v>20</v>
      </c>
      <c r="G13" s="72"/>
      <c r="H13" s="72"/>
      <c r="I13" s="72"/>
      <c r="J13" s="72"/>
      <c r="K13" s="72"/>
    </row>
    <row r="14" spans="1:11" ht="7.5" customHeight="1" x14ac:dyDescent="0.25"/>
    <row r="15" spans="1:11" ht="19.5" x14ac:dyDescent="0.3">
      <c r="A15" s="46" t="s">
        <v>16</v>
      </c>
      <c r="B15" s="16" t="s">
        <v>17</v>
      </c>
    </row>
    <row r="16" spans="1:11" ht="9.75" customHeight="1" x14ac:dyDescent="0.25"/>
    <row r="17" spans="1:11" x14ac:dyDescent="0.25">
      <c r="A17" s="49"/>
      <c r="B17" s="67" t="s">
        <v>5</v>
      </c>
      <c r="C17" s="67"/>
      <c r="D17" s="67"/>
      <c r="E17" s="67" t="s">
        <v>6</v>
      </c>
      <c r="F17" s="67"/>
      <c r="G17" s="67"/>
      <c r="H17" s="67" t="s">
        <v>7</v>
      </c>
      <c r="I17" s="67"/>
      <c r="J17" s="67"/>
      <c r="K17" s="53" t="s">
        <v>8</v>
      </c>
    </row>
    <row r="18" spans="1:11" x14ac:dyDescent="0.25">
      <c r="A18" s="49"/>
      <c r="B18" s="53" t="s">
        <v>9</v>
      </c>
      <c r="C18" s="53" t="s">
        <v>2</v>
      </c>
      <c r="D18" s="53" t="s">
        <v>3</v>
      </c>
      <c r="E18" s="53" t="s">
        <v>9</v>
      </c>
      <c r="F18" s="53" t="s">
        <v>2</v>
      </c>
      <c r="G18" s="53" t="s">
        <v>3</v>
      </c>
      <c r="H18" s="53" t="s">
        <v>9</v>
      </c>
      <c r="I18" s="53" t="s">
        <v>2</v>
      </c>
      <c r="J18" s="53" t="s">
        <v>3</v>
      </c>
      <c r="K18" s="53"/>
    </row>
    <row r="19" spans="1:11" s="37" customFormat="1" ht="12.75" hidden="1" x14ac:dyDescent="0.2">
      <c r="A19" s="50"/>
      <c r="B19" s="36">
        <f>SUM(C19:D19)</f>
        <v>460200</v>
      </c>
      <c r="C19" s="34">
        <f>SUM(F34:F39)</f>
        <v>356200</v>
      </c>
      <c r="D19" s="34">
        <f>SUM(G34:G39)</f>
        <v>104000</v>
      </c>
      <c r="E19" s="36">
        <f>SUM(F19:G19)</f>
        <v>456198</v>
      </c>
      <c r="F19" s="35">
        <f>SUM(H34:H39)</f>
        <v>352198</v>
      </c>
      <c r="G19" s="35">
        <f>SUM(I34:I39)</f>
        <v>104000</v>
      </c>
      <c r="H19" s="36">
        <f>SUM(I19:J19)</f>
        <v>-4002</v>
      </c>
      <c r="I19" s="36">
        <f>F19-C19</f>
        <v>-4002</v>
      </c>
      <c r="J19" s="36">
        <f>G19-D19</f>
        <v>0</v>
      </c>
      <c r="K19" s="36"/>
    </row>
    <row r="20" spans="1:11" s="12" customFormat="1" ht="16.5" x14ac:dyDescent="0.25">
      <c r="A20" s="51"/>
      <c r="B20" s="48">
        <f>SUM(C20:D20)</f>
        <v>460200</v>
      </c>
      <c r="C20" s="48">
        <f>IF(SUM(F34:F35)=0,0,SUM(F34:F35))</f>
        <v>356200</v>
      </c>
      <c r="D20" s="48">
        <f>IF(SUM(G34:G35)=0,0,SUM(G34:G35))</f>
        <v>104000</v>
      </c>
      <c r="E20" s="48">
        <f>SUM(F20:G20)</f>
        <v>456198</v>
      </c>
      <c r="F20" s="48">
        <f>IF(SUM(H34:H35)=0,0,SUM(H34:H35))</f>
        <v>352198</v>
      </c>
      <c r="G20" s="48">
        <f>IF(SUM(I34:I35)=0,0,SUM(I34:I35))</f>
        <v>104000</v>
      </c>
      <c r="H20" s="48">
        <f>SUM(I20:J20)</f>
        <v>-4002</v>
      </c>
      <c r="I20" s="48">
        <f>F20-C20</f>
        <v>-4002</v>
      </c>
      <c r="J20" s="48">
        <f>G20-D20</f>
        <v>0</v>
      </c>
      <c r="K20" s="44" t="s">
        <v>149</v>
      </c>
    </row>
    <row r="22" spans="1:11" s="16" customFormat="1" ht="19.5" x14ac:dyDescent="0.3">
      <c r="A22" s="46" t="s">
        <v>15</v>
      </c>
      <c r="B22" s="17" t="s">
        <v>14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 s="16" customFormat="1" ht="14.25" customHeight="1" x14ac:dyDescent="0.3">
      <c r="A23" s="46"/>
      <c r="B23" s="98" t="s">
        <v>94</v>
      </c>
      <c r="C23" s="98"/>
      <c r="D23" s="98"/>
      <c r="E23" s="98"/>
      <c r="F23" s="98"/>
      <c r="G23" s="98"/>
      <c r="H23" s="98"/>
      <c r="I23" s="98"/>
      <c r="J23" s="98"/>
      <c r="K23" s="98"/>
    </row>
    <row r="24" spans="1:11" s="16" customFormat="1" ht="14.25" customHeight="1" x14ac:dyDescent="0.3">
      <c r="A24" s="46"/>
      <c r="B24" s="98" t="s">
        <v>107</v>
      </c>
      <c r="C24" s="98"/>
      <c r="D24" s="98"/>
      <c r="E24" s="98"/>
      <c r="F24" s="98"/>
      <c r="G24" s="98"/>
      <c r="H24" s="98"/>
      <c r="I24" s="98"/>
      <c r="J24" s="98"/>
      <c r="K24" s="98"/>
    </row>
    <row r="25" spans="1:11" s="16" customFormat="1" ht="14.25" customHeight="1" x14ac:dyDescent="0.3">
      <c r="A25" s="46"/>
      <c r="B25" s="98" t="s">
        <v>95</v>
      </c>
      <c r="C25" s="98"/>
      <c r="D25" s="98"/>
      <c r="E25" s="98"/>
      <c r="F25" s="98"/>
      <c r="G25" s="98"/>
      <c r="H25" s="98"/>
      <c r="I25" s="98"/>
      <c r="J25" s="98"/>
      <c r="K25" s="98"/>
    </row>
    <row r="26" spans="1:11" s="16" customFormat="1" ht="14.25" customHeight="1" x14ac:dyDescent="0.3">
      <c r="A26" s="46"/>
      <c r="B26" s="98" t="s">
        <v>96</v>
      </c>
      <c r="C26" s="98"/>
      <c r="D26" s="98"/>
      <c r="E26" s="98"/>
      <c r="F26" s="98"/>
      <c r="G26" s="98"/>
      <c r="H26" s="98"/>
      <c r="I26" s="98"/>
      <c r="J26" s="98"/>
      <c r="K26" s="98"/>
    </row>
    <row r="27" spans="1:11" s="16" customFormat="1" ht="14.25" customHeight="1" x14ac:dyDescent="0.3">
      <c r="A27" s="46"/>
      <c r="B27" s="98" t="s">
        <v>97</v>
      </c>
      <c r="C27" s="98"/>
      <c r="D27" s="98"/>
      <c r="E27" s="98"/>
      <c r="F27" s="98"/>
      <c r="G27" s="98"/>
      <c r="H27" s="98"/>
      <c r="I27" s="98"/>
      <c r="J27" s="98"/>
      <c r="K27" s="98"/>
    </row>
    <row r="28" spans="1:11" s="16" customFormat="1" ht="14.25" customHeight="1" x14ac:dyDescent="0.3">
      <c r="A28" s="46"/>
      <c r="B28" s="98" t="s">
        <v>98</v>
      </c>
      <c r="C28" s="98"/>
      <c r="D28" s="98"/>
      <c r="E28" s="98"/>
      <c r="F28" s="98"/>
      <c r="G28" s="98"/>
      <c r="H28" s="98"/>
      <c r="I28" s="98"/>
      <c r="J28" s="98"/>
      <c r="K28" s="98"/>
    </row>
    <row r="29" spans="1:11" s="16" customFormat="1" ht="14.25" customHeight="1" x14ac:dyDescent="0.3">
      <c r="A29" s="46"/>
      <c r="B29" s="98" t="s">
        <v>99</v>
      </c>
      <c r="C29" s="98"/>
      <c r="D29" s="98"/>
      <c r="E29" s="98"/>
      <c r="F29" s="98"/>
      <c r="G29" s="98"/>
      <c r="H29" s="98"/>
      <c r="I29" s="98"/>
      <c r="J29" s="98"/>
      <c r="K29" s="98"/>
    </row>
    <row r="30" spans="1:11" ht="14.25" customHeight="1" x14ac:dyDescent="0.25">
      <c r="B30" s="98" t="s">
        <v>100</v>
      </c>
      <c r="C30" s="98"/>
      <c r="D30" s="98"/>
      <c r="E30" s="98"/>
      <c r="F30" s="98"/>
      <c r="G30" s="98"/>
      <c r="H30" s="98"/>
      <c r="I30" s="98"/>
      <c r="J30" s="98"/>
      <c r="K30" s="98"/>
    </row>
    <row r="31" spans="1:11" ht="9.75" customHeight="1" x14ac:dyDescent="0.25"/>
    <row r="32" spans="1:11" s="8" customFormat="1" ht="29.25" customHeight="1" x14ac:dyDescent="0.2">
      <c r="A32" s="75" t="s">
        <v>10</v>
      </c>
      <c r="B32" s="77" t="s">
        <v>0</v>
      </c>
      <c r="C32" s="78"/>
      <c r="D32" s="105" t="s">
        <v>1</v>
      </c>
      <c r="E32" s="106"/>
      <c r="F32" s="74" t="s">
        <v>11</v>
      </c>
      <c r="G32" s="74"/>
      <c r="H32" s="74" t="s">
        <v>12</v>
      </c>
      <c r="I32" s="74"/>
      <c r="J32" s="77" t="s">
        <v>13</v>
      </c>
      <c r="K32" s="79"/>
    </row>
    <row r="33" spans="1:11" s="5" customFormat="1" ht="12.75" x14ac:dyDescent="0.25">
      <c r="A33" s="76"/>
      <c r="B33" s="80"/>
      <c r="C33" s="81"/>
      <c r="D33" s="107"/>
      <c r="E33" s="108"/>
      <c r="F33" s="7" t="s">
        <v>2</v>
      </c>
      <c r="G33" s="7" t="s">
        <v>3</v>
      </c>
      <c r="H33" s="7" t="s">
        <v>2</v>
      </c>
      <c r="I33" s="7" t="s">
        <v>3</v>
      </c>
      <c r="J33" s="80"/>
      <c r="K33" s="82"/>
    </row>
    <row r="34" spans="1:11" ht="75" customHeight="1" x14ac:dyDescent="0.25">
      <c r="A34" s="9">
        <v>1</v>
      </c>
      <c r="B34" s="86" t="s">
        <v>122</v>
      </c>
      <c r="C34" s="86"/>
      <c r="D34" s="101" t="s">
        <v>124</v>
      </c>
      <c r="E34" s="102"/>
      <c r="F34" s="11">
        <v>83668</v>
      </c>
      <c r="G34" s="11">
        <v>104000</v>
      </c>
      <c r="H34" s="52">
        <v>83668</v>
      </c>
      <c r="I34" s="42">
        <v>104000</v>
      </c>
      <c r="J34" s="96" t="s">
        <v>147</v>
      </c>
      <c r="K34" s="97"/>
    </row>
    <row r="35" spans="1:11" ht="105.75" customHeight="1" x14ac:dyDescent="0.25">
      <c r="A35" s="9">
        <v>2</v>
      </c>
      <c r="B35" s="86" t="s">
        <v>123</v>
      </c>
      <c r="C35" s="86"/>
      <c r="D35" s="101" t="s">
        <v>124</v>
      </c>
      <c r="E35" s="102"/>
      <c r="F35" s="11">
        <v>272532</v>
      </c>
      <c r="G35" s="11"/>
      <c r="H35" s="10">
        <v>268530</v>
      </c>
      <c r="I35" s="10"/>
      <c r="J35" s="103" t="s">
        <v>148</v>
      </c>
      <c r="K35" s="104"/>
    </row>
    <row r="36" spans="1:11" hidden="1" x14ac:dyDescent="0.25">
      <c r="A36" s="26"/>
      <c r="B36" s="32"/>
      <c r="C36" s="32"/>
      <c r="D36" s="32"/>
      <c r="E36" s="27"/>
      <c r="F36" s="28"/>
      <c r="G36" s="28"/>
      <c r="H36" s="29"/>
      <c r="I36" s="29"/>
      <c r="J36" s="26"/>
      <c r="K36" s="26"/>
    </row>
    <row r="37" spans="1:11" ht="21.75" customHeight="1" x14ac:dyDescent="0.25"/>
    <row r="38" spans="1:11" s="14" customFormat="1" ht="18.75" x14ac:dyDescent="0.3">
      <c r="A38" s="47"/>
      <c r="C38" s="59" t="s">
        <v>28</v>
      </c>
      <c r="D38" s="59"/>
      <c r="E38" s="59"/>
      <c r="F38" s="59"/>
      <c r="G38" s="60"/>
      <c r="H38" s="60"/>
      <c r="I38" s="61" t="s">
        <v>30</v>
      </c>
      <c r="J38" s="61"/>
    </row>
    <row r="39" spans="1:11" s="14" customFormat="1" ht="18.75" x14ac:dyDescent="0.3">
      <c r="A39" s="47"/>
    </row>
    <row r="40" spans="1:11" s="14" customFormat="1" ht="18.75" x14ac:dyDescent="0.3">
      <c r="A40" s="47"/>
      <c r="C40" s="59" t="s">
        <v>31</v>
      </c>
      <c r="D40" s="59"/>
      <c r="E40" s="59"/>
      <c r="F40" s="59"/>
      <c r="G40" s="60"/>
      <c r="H40" s="60"/>
      <c r="I40" s="61" t="s">
        <v>127</v>
      </c>
      <c r="J40" s="61"/>
    </row>
  </sheetData>
  <mergeCells count="39">
    <mergeCell ref="B8:K8"/>
    <mergeCell ref="J2:K2"/>
    <mergeCell ref="B4:H4"/>
    <mergeCell ref="J4:K4"/>
    <mergeCell ref="B6:K6"/>
    <mergeCell ref="B7:K7"/>
    <mergeCell ref="B28:K28"/>
    <mergeCell ref="B9:K9"/>
    <mergeCell ref="B10:K10"/>
    <mergeCell ref="F12:K12"/>
    <mergeCell ref="F13:K13"/>
    <mergeCell ref="B17:D17"/>
    <mergeCell ref="E17:G17"/>
    <mergeCell ref="H17:J17"/>
    <mergeCell ref="B23:K23"/>
    <mergeCell ref="B24:K24"/>
    <mergeCell ref="B25:K25"/>
    <mergeCell ref="B26:K26"/>
    <mergeCell ref="B27:K27"/>
    <mergeCell ref="B29:K29"/>
    <mergeCell ref="B30:K30"/>
    <mergeCell ref="A32:A33"/>
    <mergeCell ref="B32:C33"/>
    <mergeCell ref="D32:E33"/>
    <mergeCell ref="F32:G32"/>
    <mergeCell ref="H32:I32"/>
    <mergeCell ref="J32:K33"/>
    <mergeCell ref="B34:C34"/>
    <mergeCell ref="D34:E34"/>
    <mergeCell ref="J34:K34"/>
    <mergeCell ref="B35:C35"/>
    <mergeCell ref="D35:E35"/>
    <mergeCell ref="J35:K35"/>
    <mergeCell ref="C38:F38"/>
    <mergeCell ref="G38:H38"/>
    <mergeCell ref="I38:J38"/>
    <mergeCell ref="C40:F40"/>
    <mergeCell ref="G40:H40"/>
    <mergeCell ref="I40:J40"/>
  </mergeCells>
  <pageMargins left="0.39370078740157483" right="0.39370078740157483" top="1.1811023622047243" bottom="0.39370078740157483" header="0.31496062992125984" footer="0.31496062992125984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дані!$C:$C</xm:f>
          </x14:formula1>
          <xm:sqref>I4</xm:sqref>
        </x14:dataValidation>
        <x14:dataValidation type="list" allowBlank="1" showInputMessage="1" showErrorMessage="1">
          <x14:formula1>
            <xm:f>дані!$A:$A</xm:f>
          </x14:formula1>
          <xm:sqref>C38:F38 C40:F40</xm:sqref>
        </x14:dataValidation>
        <x14:dataValidation type="list" allowBlank="1" showInputMessage="1" showErrorMessage="1">
          <x14:formula1>
            <xm:f>дані!$B:$B</xm:f>
          </x14:formula1>
          <xm:sqref>I38:J38 I40:J40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0" sqref="I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дані</vt:lpstr>
      <vt:lpstr>1014040 (ГБ  Сайт, Артсквер)</vt:lpstr>
      <vt:lpstr>104082 (туризм)</vt:lpstr>
      <vt:lpstr>1014082 (арх)</vt:lpstr>
      <vt:lpstr>1014082  (ГБ книга)</vt:lpstr>
      <vt:lpstr>1017520 (ГБ Сайт, Портал)</vt:lpstr>
      <vt:lpstr>1017520 (інф)</vt:lpstr>
      <vt:lpstr>Лист2</vt:lpstr>
      <vt:lpstr>'104082 (туризм)'!Область_печати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Пользователь</cp:lastModifiedBy>
  <cp:lastPrinted>2026-01-06T17:51:18Z</cp:lastPrinted>
  <dcterms:created xsi:type="dcterms:W3CDTF">2022-03-25T13:19:45Z</dcterms:created>
  <dcterms:modified xsi:type="dcterms:W3CDTF">2026-01-07T10:12:18Z</dcterms:modified>
</cp:coreProperties>
</file>