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08" yWindow="-108" windowWidth="23256" windowHeight="13176"/>
  </bookViews>
  <sheets>
    <sheet name="культурна" sheetId="1" r:id="rId1"/>
    <sheet name="Лист1" sheetId="4" state="hidden" r:id="rId2"/>
  </sheets>
  <definedNames>
    <definedName name="_xlnm._FilterDatabase" localSheetId="1" hidden="1">Лист1!$I$38:$O$102</definedName>
    <definedName name="_xlnm.Print_Titles" localSheetId="0">культурна!$8:$8</definedName>
    <definedName name="_xlnm.Print_Area" localSheetId="0">культурна!$A$1:$H$71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8" i="4"/>
  <c r="H84"/>
  <c r="H80"/>
  <c r="H76"/>
  <c r="H71"/>
  <c r="H66"/>
  <c r="H51"/>
  <c r="H47"/>
  <c r="K101" l="1"/>
  <c r="K100"/>
  <c r="M97"/>
  <c r="K98"/>
  <c r="K93"/>
  <c r="H93" s="1"/>
  <c r="P93" s="1"/>
  <c r="K92"/>
  <c r="H91" s="1"/>
  <c r="P91" s="1"/>
  <c r="H86"/>
  <c r="P86" s="1"/>
  <c r="H78"/>
  <c r="P78" s="1"/>
  <c r="P71"/>
  <c r="P65"/>
  <c r="P67"/>
  <c r="H69"/>
  <c r="P69" s="1"/>
  <c r="P66"/>
  <c r="H64"/>
  <c r="P64" s="1"/>
  <c r="H59"/>
  <c r="P59" s="1"/>
  <c r="H45"/>
  <c r="P45" s="1"/>
  <c r="H43"/>
  <c r="P43" s="1"/>
  <c r="P44"/>
  <c r="P48"/>
  <c r="P52"/>
  <c r="H54"/>
  <c r="P54" s="1"/>
  <c r="H55"/>
  <c r="P55" s="1"/>
  <c r="H56"/>
  <c r="P56" s="1"/>
  <c r="H57"/>
  <c r="P57" s="1"/>
  <c r="H58"/>
  <c r="P58" s="1"/>
  <c r="H61"/>
  <c r="P61" s="1"/>
  <c r="H62"/>
  <c r="P62" s="1"/>
  <c r="H63"/>
  <c r="P63" s="1"/>
  <c r="H68"/>
  <c r="P68" s="1"/>
  <c r="H74"/>
  <c r="P74" s="1"/>
  <c r="H75"/>
  <c r="P75" s="1"/>
  <c r="P76"/>
  <c r="P80"/>
  <c r="H81"/>
  <c r="P81" s="1"/>
  <c r="H82"/>
  <c r="P82" s="1"/>
  <c r="H83"/>
  <c r="P83" s="1"/>
  <c r="P84"/>
  <c r="P88"/>
  <c r="P102"/>
  <c r="H53"/>
  <c r="P53" s="1"/>
  <c r="H50"/>
  <c r="P50" s="1"/>
  <c r="H49"/>
  <c r="P49" s="1"/>
  <c r="P47"/>
  <c r="P51"/>
  <c r="H46"/>
  <c r="P46" s="1"/>
  <c r="H40"/>
  <c r="P40" s="1"/>
  <c r="H41"/>
  <c r="P41" s="1"/>
  <c r="H42"/>
  <c r="P42" s="1"/>
  <c r="H39"/>
  <c r="P39" s="1"/>
  <c r="H97" l="1"/>
  <c r="H100"/>
  <c r="P100" s="1"/>
  <c r="P97"/>
  <c r="M104"/>
  <c r="O104"/>
  <c r="K104"/>
  <c r="S36"/>
  <c r="T36"/>
  <c r="U36"/>
  <c r="V36"/>
  <c r="W36"/>
  <c r="X36"/>
  <c r="Y36"/>
  <c r="Z36"/>
  <c r="AA36"/>
  <c r="AB36"/>
  <c r="AC36"/>
  <c r="AD36"/>
  <c r="AE36"/>
  <c r="S37"/>
  <c r="T37"/>
  <c r="U37"/>
  <c r="V37"/>
  <c r="W37"/>
  <c r="X37"/>
  <c r="Y37"/>
  <c r="Z37"/>
  <c r="AA37"/>
  <c r="AB37"/>
  <c r="AC37"/>
  <c r="AD37"/>
  <c r="AE37"/>
  <c r="T35"/>
  <c r="U35"/>
  <c r="V35"/>
  <c r="W35"/>
  <c r="X35"/>
  <c r="Y35"/>
  <c r="Z35"/>
  <c r="AA35"/>
  <c r="AB35"/>
  <c r="AC35"/>
  <c r="AD35"/>
  <c r="AE35"/>
  <c r="S35"/>
  <c r="G104"/>
  <c r="AF28"/>
  <c r="AD25"/>
  <c r="AC25"/>
  <c r="AB25"/>
  <c r="AA25"/>
  <c r="Z25"/>
  <c r="Y25"/>
  <c r="X25"/>
  <c r="W25"/>
  <c r="V25"/>
  <c r="U25"/>
  <c r="T25"/>
  <c r="S25"/>
  <c r="AD24"/>
  <c r="AC24"/>
  <c r="AB24"/>
  <c r="AA24"/>
  <c r="Z24"/>
  <c r="Y24"/>
  <c r="X24"/>
  <c r="W24"/>
  <c r="V24"/>
  <c r="U24"/>
  <c r="T24"/>
  <c r="S24"/>
  <c r="AD23"/>
  <c r="AC23"/>
  <c r="AB23"/>
  <c r="AA23"/>
  <c r="Z23"/>
  <c r="Y23"/>
  <c r="X23"/>
  <c r="W23"/>
  <c r="V23"/>
  <c r="U23"/>
  <c r="T23"/>
  <c r="S23"/>
  <c r="AD22"/>
  <c r="AC22"/>
  <c r="AB22"/>
  <c r="AA22"/>
  <c r="Z22"/>
  <c r="Y22"/>
  <c r="X22"/>
  <c r="W22"/>
  <c r="V22"/>
  <c r="U22"/>
  <c r="T22"/>
  <c r="S22"/>
  <c r="AD21"/>
  <c r="AC21"/>
  <c r="AB21"/>
  <c r="AA21"/>
  <c r="Z21"/>
  <c r="Y21"/>
  <c r="X21"/>
  <c r="W21"/>
  <c r="V21"/>
  <c r="U21"/>
  <c r="T21"/>
  <c r="S21"/>
  <c r="AD20"/>
  <c r="AC20"/>
  <c r="AB20"/>
  <c r="AA20"/>
  <c r="Z20"/>
  <c r="Y20"/>
  <c r="X20"/>
  <c r="W20"/>
  <c r="V20"/>
  <c r="U20"/>
  <c r="T20"/>
  <c r="S20"/>
  <c r="AD19"/>
  <c r="AC19"/>
  <c r="AB19"/>
  <c r="AA19"/>
  <c r="Z19"/>
  <c r="Z27" s="1"/>
  <c r="Z29" s="1"/>
  <c r="Y19"/>
  <c r="X19"/>
  <c r="W19"/>
  <c r="V19"/>
  <c r="U19"/>
  <c r="T19"/>
  <c r="S19"/>
  <c r="AF13"/>
  <c r="AD11"/>
  <c r="AC11"/>
  <c r="AB11"/>
  <c r="AA11"/>
  <c r="Z11"/>
  <c r="Y11"/>
  <c r="X11"/>
  <c r="W11"/>
  <c r="V11"/>
  <c r="U11"/>
  <c r="T11"/>
  <c r="S11"/>
  <c r="AD10"/>
  <c r="AC10"/>
  <c r="AB10"/>
  <c r="AA10"/>
  <c r="Z10"/>
  <c r="Y10"/>
  <c r="X10"/>
  <c r="W10"/>
  <c r="V10"/>
  <c r="U10"/>
  <c r="T10"/>
  <c r="S10"/>
  <c r="AD9"/>
  <c r="AC9"/>
  <c r="AB9"/>
  <c r="AA9"/>
  <c r="Z9"/>
  <c r="Y9"/>
  <c r="X9"/>
  <c r="W9"/>
  <c r="V9"/>
  <c r="U9"/>
  <c r="T9"/>
  <c r="S9"/>
  <c r="AD8"/>
  <c r="AC8"/>
  <c r="AB8"/>
  <c r="AA8"/>
  <c r="Z8"/>
  <c r="Y8"/>
  <c r="X8"/>
  <c r="W8"/>
  <c r="V8"/>
  <c r="U8"/>
  <c r="T8"/>
  <c r="S8"/>
  <c r="AD7"/>
  <c r="AC7"/>
  <c r="AB7"/>
  <c r="AA7"/>
  <c r="Z7"/>
  <c r="Y7"/>
  <c r="X7"/>
  <c r="W7"/>
  <c r="V7"/>
  <c r="U7"/>
  <c r="T7"/>
  <c r="S7"/>
  <c r="AD6"/>
  <c r="AC6"/>
  <c r="AB6"/>
  <c r="AA6"/>
  <c r="Z6"/>
  <c r="Y6"/>
  <c r="X6"/>
  <c r="W6"/>
  <c r="V6"/>
  <c r="U6"/>
  <c r="T6"/>
  <c r="S6"/>
  <c r="AD5"/>
  <c r="AC5"/>
  <c r="AB5"/>
  <c r="AA5"/>
  <c r="Z5"/>
  <c r="Y5"/>
  <c r="X5"/>
  <c r="W5"/>
  <c r="V5"/>
  <c r="U5"/>
  <c r="T5"/>
  <c r="S5"/>
  <c r="AD4"/>
  <c r="AC4"/>
  <c r="AB4"/>
  <c r="AA4"/>
  <c r="Z4"/>
  <c r="Y4"/>
  <c r="X4"/>
  <c r="W4"/>
  <c r="V4"/>
  <c r="U4"/>
  <c r="T4"/>
  <c r="S4"/>
  <c r="X27" l="1"/>
  <c r="X29" s="1"/>
  <c r="T12"/>
  <c r="AB12"/>
  <c r="S27"/>
  <c r="S29" s="1"/>
  <c r="AA27"/>
  <c r="AA29" s="1"/>
  <c r="S12"/>
  <c r="S14" s="1"/>
  <c r="AF4"/>
  <c r="AC12"/>
  <c r="AC14" s="1"/>
  <c r="AB27"/>
  <c r="AB29" s="1"/>
  <c r="V12"/>
  <c r="V14" s="1"/>
  <c r="AD12"/>
  <c r="AD14" s="1"/>
  <c r="U27"/>
  <c r="U29" s="1"/>
  <c r="AC27"/>
  <c r="AC29" s="1"/>
  <c r="W12"/>
  <c r="V27"/>
  <c r="V29" s="1"/>
  <c r="AD27"/>
  <c r="AD29" s="1"/>
  <c r="X12"/>
  <c r="X31" s="1"/>
  <c r="W27"/>
  <c r="W29" s="1"/>
  <c r="H104"/>
  <c r="Y12"/>
  <c r="Y14" s="1"/>
  <c r="Y27"/>
  <c r="Y29" s="1"/>
  <c r="T27"/>
  <c r="T29" s="1"/>
  <c r="Z12"/>
  <c r="Z31" s="1"/>
  <c r="AF36"/>
  <c r="AA12"/>
  <c r="AA14" s="1"/>
  <c r="AF35"/>
  <c r="U12"/>
  <c r="AF37"/>
  <c r="AF5"/>
  <c r="AF6"/>
  <c r="AF7"/>
  <c r="AF8"/>
  <c r="AF9"/>
  <c r="AF10"/>
  <c r="AF11"/>
  <c r="AF20"/>
  <c r="AF21"/>
  <c r="AF22"/>
  <c r="AF23"/>
  <c r="AF24"/>
  <c r="AF25"/>
  <c r="T14"/>
  <c r="AB14"/>
  <c r="AF19"/>
  <c r="S31" l="1"/>
  <c r="X14"/>
  <c r="AB31"/>
  <c r="AC31"/>
  <c r="AD31"/>
  <c r="W31"/>
  <c r="W14"/>
  <c r="U31"/>
  <c r="V31"/>
  <c r="T31"/>
  <c r="AF29"/>
  <c r="Y31"/>
  <c r="AF27"/>
  <c r="Z14"/>
  <c r="AA31"/>
  <c r="AF12"/>
  <c r="AF33"/>
  <c r="U14"/>
  <c r="AF17"/>
  <c r="AF2"/>
  <c r="AF14" l="1"/>
</calcChain>
</file>

<file path=xl/sharedStrings.xml><?xml version="1.0" encoding="utf-8"?>
<sst xmlns="http://schemas.openxmlformats.org/spreadsheetml/2006/main" count="604" uniqueCount="204">
  <si>
    <t>Назва заходу</t>
  </si>
  <si>
    <t>Орієнтовні строки</t>
  </si>
  <si>
    <t>Напрямок використання бюджетних коштів</t>
  </si>
  <si>
    <t>№п/п</t>
  </si>
  <si>
    <t xml:space="preserve">Календарний план проведення заходів </t>
  </si>
  <si>
    <t>Учасники заходу</t>
  </si>
  <si>
    <t>Організатори заходу</t>
  </si>
  <si>
    <t>Планова вартість заходу, грн.</t>
  </si>
  <si>
    <t xml:space="preserve">Відзначення Дня Соборності України </t>
  </si>
  <si>
    <t>управління культури і туризму</t>
  </si>
  <si>
    <t>придбання квітів</t>
  </si>
  <si>
    <t>Відзначення Міжнародного дня пам'яті жертв Голокосту</t>
  </si>
  <si>
    <t>управління культури і труризму</t>
  </si>
  <si>
    <t xml:space="preserve">управління культури і туризму </t>
  </si>
  <si>
    <t>лютий</t>
  </si>
  <si>
    <t>управління культури і туризму, МБК</t>
  </si>
  <si>
    <t>травень</t>
  </si>
  <si>
    <t xml:space="preserve">квітень </t>
  </si>
  <si>
    <t>Відзначення Міжнародного дня пам’яті жертв радіаційних аварій і катастроф. День Чорнобильської трагедії</t>
  </si>
  <si>
    <t>серпень</t>
  </si>
  <si>
    <t>вересень</t>
  </si>
  <si>
    <t>Проведення міського фестивалю «Його величність ніжинський огірок»</t>
  </si>
  <si>
    <t>січень</t>
  </si>
  <si>
    <t>жовтень</t>
  </si>
  <si>
    <t xml:space="preserve">Відзначення Всеукраїнського дня працівників культури та майстрів народного  мистецтва
</t>
  </si>
  <si>
    <t>листопад</t>
  </si>
  <si>
    <t>грудень</t>
  </si>
  <si>
    <t>Відзначення Дня Збройних Сил України</t>
  </si>
  <si>
    <t>Відзначення Всеукраїнського дня бібліотек</t>
  </si>
  <si>
    <t>Відзначення Дня Гідності та Свободи</t>
  </si>
  <si>
    <t>березень</t>
  </si>
  <si>
    <t>Відзначення Міжнародного дня театру</t>
  </si>
  <si>
    <t>управління культури і туризму, ЦБС</t>
  </si>
  <si>
    <t>червень</t>
  </si>
  <si>
    <t>управління культури і туризму, краєзнавчий музей ім. І. Спаського</t>
  </si>
  <si>
    <t>Відзначення Дня Конституції України</t>
  </si>
  <si>
    <t>управліня культури і туризму</t>
  </si>
  <si>
    <t>протягом року</t>
  </si>
  <si>
    <t>художники, музиканти, літератори Ніжина</t>
  </si>
  <si>
    <t>художники, митці міста</t>
  </si>
  <si>
    <t>управління культури і туризму, краєзнавчий музей ім. І.Спаського</t>
  </si>
  <si>
    <t>Відзначення Дня художника</t>
  </si>
  <si>
    <t xml:space="preserve">придбання квітів </t>
  </si>
  <si>
    <t>кошти інших джерел</t>
  </si>
  <si>
    <t>-</t>
  </si>
  <si>
    <t>Ніжинська міська ЦБС</t>
  </si>
  <si>
    <t>уравління культури і туизму</t>
  </si>
  <si>
    <t xml:space="preserve">Відзначення Дня пам'яті 
захисників України, які загинули в боротьбі за незалежність,
суверенітет і територіальну цілісність України </t>
  </si>
  <si>
    <t>Проведення відкритого фестивалю-конкурсу музичного мистецтва ім. Івана Синиці "Пливи, мій віночку"</t>
  </si>
  <si>
    <t xml:space="preserve">територіальна громада </t>
  </si>
  <si>
    <t>творчі аматорські колективи міста та ТГ, області, країни</t>
  </si>
  <si>
    <t>територіальна громада</t>
  </si>
  <si>
    <t>музиканти, художники, вокалісти, літератори, територіальна громада</t>
  </si>
  <si>
    <t xml:space="preserve">Відзначення Дня Героїв Небесної Сотні </t>
  </si>
  <si>
    <t>територіальна громада, мистецька спільнота</t>
  </si>
  <si>
    <t>творчі аматорські колективи міста та ТГ регіону</t>
  </si>
  <si>
    <t>Проведення фестивалів, конкурсів, свят, івентів, вечорів, акцій, форумів, зустрічей, майстер-класів, круглих столів</t>
  </si>
  <si>
    <t>територіальна громада, музиканти міста</t>
  </si>
  <si>
    <t>квітень, травень</t>
  </si>
  <si>
    <t xml:space="preserve">Програми розвитку культури, мистецтва і охорони культурної спадщини </t>
  </si>
  <si>
    <t xml:space="preserve">Відзначення Дня вшанування учасників ліквідації наслідків аварії на Чорнобильській атомній електростанції </t>
  </si>
  <si>
    <t xml:space="preserve">Проведення "Мистецьких діалогів" - організація персональних виставок, творчих зустрічей, мистецьких, культурно-просвітницьких проєктів, акцій, концертів, івентів, ювілейних заходів </t>
  </si>
  <si>
    <t>Проведення святкування Дня міста Ніжина</t>
  </si>
  <si>
    <t xml:space="preserve">придбання продукції (квіти)
</t>
  </si>
  <si>
    <t xml:space="preserve">Відзначення Дня захисників та захисниць України  </t>
  </si>
  <si>
    <t xml:space="preserve">придбання європрапорців </t>
  </si>
  <si>
    <t>придбання  солодощів (цукерки) - 10000,00  для вручення учасникам концертної програми, подяк та грамот - 2000,00</t>
  </si>
  <si>
    <t>Відзначення Дня українського добровольця</t>
  </si>
  <si>
    <t>Відзначення Міжнародного Дня музики</t>
  </si>
  <si>
    <t>управління культури і туризму, ДХШ, МШ</t>
  </si>
  <si>
    <t xml:space="preserve"> виготовлення (придбання) друкованої продукції</t>
  </si>
  <si>
    <t>місцеві письменники, поети, експертна рада з питань кноговидання</t>
  </si>
  <si>
    <t>квітень травень</t>
  </si>
  <si>
    <t>Відзначення Великодніх свят</t>
  </si>
  <si>
    <t>Проведення культурно-мистецького арт-простору "Ніжин о’Жив"</t>
  </si>
  <si>
    <t>Відзначення Дня Європи: мистецький простір (фото-сушка, вуличне полотнище євроцінностей)</t>
  </si>
  <si>
    <t xml:space="preserve">квіти -3000,00; прапори 10 шт. х 700,00 = 7000,00
</t>
  </si>
  <si>
    <t>нагородження: придбання квітів - 1500; грамот, фоторамок - 2000,00</t>
  </si>
  <si>
    <t>відзначення: придбання продукції (квіти) - 3000; дипломів, подяк, фоторамок 2000,00</t>
  </si>
  <si>
    <t>Видання друкованої продукції, книг, музейнийх видань, каталогів, енциклопедій,  альбомів, збірників, брошур, тощо;</t>
  </si>
  <si>
    <t>придбання продукції (прапори) для проведення  урочистостей 10 шт. х 700,00 = 7000,00</t>
  </si>
  <si>
    <t xml:space="preserve">Всього: </t>
  </si>
  <si>
    <t>разом</t>
  </si>
  <si>
    <t>квіти</t>
  </si>
  <si>
    <t>призи</t>
  </si>
  <si>
    <t>канц</t>
  </si>
  <si>
    <t>реквізит</t>
  </si>
  <si>
    <t>друк</t>
  </si>
  <si>
    <t>костюми</t>
  </si>
  <si>
    <t>музінстр</t>
  </si>
  <si>
    <t>стенди</t>
  </si>
  <si>
    <t>кошторис поч</t>
  </si>
  <si>
    <t>зміни</t>
  </si>
  <si>
    <t>організація</t>
  </si>
  <si>
    <t>прож</t>
  </si>
  <si>
    <t>відео</t>
  </si>
  <si>
    <t>інші</t>
  </si>
  <si>
    <t>авто</t>
  </si>
  <si>
    <t>монтаж</t>
  </si>
  <si>
    <t>місяць</t>
  </si>
  <si>
    <t xml:space="preserve"> виготовлення презентаційної продукції - 500,00</t>
  </si>
  <si>
    <t>нагородження: придбання продукції: (квіти) - 3000,00, (грамоти, подяки, фоторамки) 3000,00</t>
  </si>
  <si>
    <t>придбання: банеру - 10000,00; українських презентаційних костюмів та взуття  для прийому делегацій, проведення урочистостей (3 шт.) - 30000,00</t>
  </si>
  <si>
    <t>нагородження: придбання фоторамок - 2500,00, подяк - 500,00</t>
  </si>
  <si>
    <t>придбання квітів - 2000,00; подяк, грамот, фоторамок - 2500</t>
  </si>
  <si>
    <t>Проведення "Щоденників пам’яті" - відзначення уславлених ніжинців, захисників та захисниць України (Алея Героїв, Алея Надії, тощо)</t>
  </si>
  <si>
    <t>на 2026 рік</t>
  </si>
  <si>
    <t xml:space="preserve">Відзначення Дня вшанування учасників бойових дій на території інших держав і 37-ї річниці виведення військ колишнього СРСР з Республіки Афганістан </t>
  </si>
  <si>
    <t xml:space="preserve">Відзначення 212-річниці з дня народження видатного українського поета Т.Г. Шевченка </t>
  </si>
  <si>
    <t xml:space="preserve">Відзначення 165-річниці з дня перепоховання Т.Г. Шевченка </t>
  </si>
  <si>
    <t>Відзначення 172-річниці з дня народження першої народної артистки України Марії Заньковецької</t>
  </si>
  <si>
    <t>Відзначення 93-річчя пам’яті жертв Голодомору</t>
  </si>
  <si>
    <t>Відзначення 20-річчя аматорського молодіжного пошуково-дослідницького фольклорного гурту "Ніжинська козачка" МБК</t>
  </si>
  <si>
    <t>територіальна нромада</t>
  </si>
  <si>
    <t>управління культури і туризму, ГО</t>
  </si>
  <si>
    <t>Відзначення Дня міжнаціональної злагоди і культурного розмаїття: фестиваль "Мереживо культур"</t>
  </si>
  <si>
    <t xml:space="preserve">протягом року </t>
  </si>
  <si>
    <t xml:space="preserve">Проект "Ніжин поліетнічний" - виготовлення тематичної поліграфічної продукції;  проведення фестивалів, конкурсів, свят, івентів, вечорів, акцій, форумів, зустрічей, майстер-класів, круглих столів </t>
  </si>
  <si>
    <t xml:space="preserve">управління культури і туризму, краєзнавчий музей ім. І. Спаського </t>
  </si>
  <si>
    <t xml:space="preserve">Проєкт "Ніжин мистецький" -  виготовлення тематичної поліграфічної продукції;  проведення фестивалів, конкурсів, свят, івентів, вечорів, акцій, форумів, зустрічей, майстер-класів, круглих столів </t>
  </si>
  <si>
    <t>Проведення Міжнародних спаських читань</t>
  </si>
  <si>
    <t xml:space="preserve">вересень </t>
  </si>
  <si>
    <t>урправління культури і туризму, краєзнавчий музей ім. і. Спаського</t>
  </si>
  <si>
    <t xml:space="preserve">придбання/виготовлення друкованої продукції - 20000,00, канцтоварів - 2000,00;  послуги з харчування - 6000,00; </t>
  </si>
  <si>
    <t xml:space="preserve">Проведення ювілейного концерту з нагоди 20-річчя з часу заснування зразкового аматорського ансамблю сучасного класичного танцю "Гармонія" Ніжинської ХШ  </t>
  </si>
  <si>
    <t>березень/ квітень</t>
  </si>
  <si>
    <t>управління культури і туризму, хореографічна школа</t>
  </si>
  <si>
    <t>придбання: квітів - 700,00, грамот - 300,00, танцювальних костюмів - 50000,00</t>
  </si>
  <si>
    <t xml:space="preserve">проведення ювілейного заходу "Вечір-портрет Ігоря ДЯКОНЕНКА" з нагоди 70-річчя від дня народження співака, музиканта, композитора, засновника і художнього керівника зразкової аматорської студії "Автограф" Ніжинської ХШ </t>
  </si>
  <si>
    <t>придбання: квітів - 500,00, подарунку - 2000,00</t>
  </si>
  <si>
    <t>День Святого Миколая. Проведення Миколаївського та Різдвяного ярмарків</t>
  </si>
  <si>
    <t>нагородження: придбання грамот, подяк, фоторамок, квітів - 2000,00</t>
  </si>
  <si>
    <t>придбання будматеріалів для виготовлення писанок 20000,00 для створення Великодньої території</t>
  </si>
  <si>
    <t xml:space="preserve">придбання: дипломів, фоторамок  - 3000,00, послуги: харчування - 10000,00, транспортні послуги - 10000,00 </t>
  </si>
  <si>
    <t>придбання: сценічних костюмів 12 шт. (сорочки, спідниці, корсетки) - 45000,00, квіти - 1000,00</t>
  </si>
  <si>
    <t xml:space="preserve">придбання: реквізиту (театральний грим та інше) - 15000,00; фарби (декоративної, будівельної) - 15000,00,   </t>
  </si>
  <si>
    <t xml:space="preserve">Проведення культурно-мистецького заходу  "MADE IN NIZHYN.UA" </t>
  </si>
  <si>
    <t>банер для сцени 20000,00</t>
  </si>
  <si>
    <t xml:space="preserve">Відзначення Дня Державного Прапора України та 35-річниці незалежності України. </t>
  </si>
  <si>
    <t>нагородження: придбання дипломів, фоторамок - 6000,00; квітів - 700,00;  друкованої продукції - 20000,00; оплата послуг з харчування - 7000,00</t>
  </si>
  <si>
    <t xml:space="preserve">Придбання: подяк (грамот), фоторамок  - 1500,00, квітів - 5000,00, послуги з харчування - 10000,00; виготовлення тематичної поліграфічної продукції - 50000,00;  </t>
  </si>
  <si>
    <t xml:space="preserve">Придбання: канцтоварів -2000,00, дипломів, фоторамок - 1500,00, квітів - 5000,00, сувенірів - 5000,00, прапорці країн - 1000,00; послуги з харчування - 6000,00; виготовлення тематичної поліграфічної продукції - 50000,00;  </t>
  </si>
  <si>
    <t>придбання квітів - 20000,00;
придбання продукції (меморіальні дошки) - 50 000,00; 
придбання продукції (банери) – 10000;
меморіальні стенди – 264100,00 в т.ч.: придбання (виготовлення) -129900,00, монтаж (встановлення, укріплення, тощо)- 105000,00, послуги з ретушування фотографій - 29200,00)</t>
  </si>
  <si>
    <t>придбання оригінальних дипломів, грамот, подяк, фоторамок  - 5000,00; квітів - 5000,00; канцтоварів - 2000,00; сувенірів - 8000,00</t>
  </si>
  <si>
    <t>крнтроль</t>
  </si>
  <si>
    <t>документи</t>
  </si>
  <si>
    <t>Ніжинська міська територіальна громада</t>
  </si>
  <si>
    <t>Ніжинська міська територіальна громада, мистецька спільнота</t>
  </si>
  <si>
    <t xml:space="preserve">Ніжинська міська  територіальна громада </t>
  </si>
  <si>
    <t xml:space="preserve"> Ніжинська міська  територіальна громада </t>
  </si>
  <si>
    <t xml:space="preserve"> Ніжинська місвька територіальна громада</t>
  </si>
  <si>
    <t xml:space="preserve"> Ніжинська міська територіальна нромада</t>
  </si>
  <si>
    <t xml:space="preserve"> Ніжинська міська територіальна громада</t>
  </si>
  <si>
    <t xml:space="preserve"> Ніжинська  міська територіальна громада</t>
  </si>
  <si>
    <t xml:space="preserve"> Ніжинська міська територіальна громада, музиканти міста</t>
  </si>
  <si>
    <t xml:space="preserve">придбання: реквізиту (театральний грим та інше) - 15000,00; фарби (декоративної, будівельної для декорації костюмів та реквізиту ) - 15000,00,   </t>
  </si>
  <si>
    <t xml:space="preserve"> </t>
  </si>
  <si>
    <t>на 2027 рік</t>
  </si>
  <si>
    <t xml:space="preserve">Відзначення 213-річниці з дня народження видатного українського поета Т.Г. Шевченка </t>
  </si>
  <si>
    <t xml:space="preserve">Відзначення 166-річниці з дня перепоховання Т.Г. Шевченка </t>
  </si>
  <si>
    <t xml:space="preserve">Відзначення Дня Державного Прапора України та 36-річниці незалежності України. </t>
  </si>
  <si>
    <t>Відзначення 173-річниці з дня народження першої народної артистки України Марії Заньковецької</t>
  </si>
  <si>
    <t>Відзначення Дня української музики</t>
  </si>
  <si>
    <t>Відзначення 94-річчя пам’яті жертв Голодомору</t>
  </si>
  <si>
    <t xml:space="preserve">Проведення "Мистецьких діалогів" - організація персональних виставок, творчих зустрічей, мистецьких, культурно-просвітницьких проєктів, свят, акцій, концертів, івентів, ювілейних заходів </t>
  </si>
  <si>
    <t>березень-квітень</t>
  </si>
  <si>
    <t xml:space="preserve"> Ніжинська міська  територіальна громада</t>
  </si>
  <si>
    <t>Відзначення 130-річчя заснування в Ніжині публічної бібліотеки,
культурно-мистецький портал «130 років відчинених дверей»</t>
  </si>
  <si>
    <t>Відзначення 60-річчя від дня відкриття НКМ ім. І. Спаського «Музей FEST: 60 років разом»</t>
  </si>
  <si>
    <t>управління культури і туризму, НХШ</t>
  </si>
  <si>
    <t>придбання грамот, фоторамок - 3000,00; квітів - 1200,00; подарунку (автономна акустична система) - 6000,00</t>
  </si>
  <si>
    <t>квітень</t>
  </si>
  <si>
    <t>придбання: квітів - 1600,00, грамот, рамок  - 3000,00;  подарунку (автономна акустична система) - 6000,00</t>
  </si>
  <si>
    <t xml:space="preserve">Проведення творчого вечора заслуженого працівника культури України, директора КЗ ПМО "Ніжинська хореографічна школа", балетмейстера ЗААБТ "Ритм" Галини ТИМОШЕНКО з нагоди 70-річного ювілею </t>
  </si>
  <si>
    <t>придбання: квіти - 1600,00; грамоти, фоторамки - 3000,00; подарунок (картина) - 17000,00</t>
  </si>
  <si>
    <t>проведення ювілею зразкового аматорського оркестру духових інструментів "Ніжинські сурми" КЗ ПМО "Ніжинська музична школа (науково-практична кнференція)</t>
  </si>
  <si>
    <t>управління культури і туризму, НМШ</t>
  </si>
  <si>
    <t xml:space="preserve">придбання: квіти - 1000,00; подяки, грамоти, рамки - 2100,00 </t>
  </si>
  <si>
    <t>придбання квітів - 3000,00</t>
  </si>
  <si>
    <t>управління культури і туризму, заклади культури</t>
  </si>
  <si>
    <t>нагородження: придбання грамот, подяк, рамок - 1500, квітів - 500,00</t>
  </si>
  <si>
    <t>Проєкт "Свято хорової музики" у КЗ ПМО "Ніжинська музична школа"</t>
  </si>
  <si>
    <t xml:space="preserve">31 300,00 </t>
  </si>
  <si>
    <t xml:space="preserve">Проведення ювілейного концерту з нагоди 30-річчя з часу заснування зразкового аматорського ансамблю народного танцю "Квіти України" КЗ ПМО "Ніжинська хореографічна школа"  </t>
  </si>
  <si>
    <t>придбання  солодощів (цукерки) - 15000,00  для вручення учасникам концертної, розважальної програми</t>
  </si>
  <si>
    <t xml:space="preserve">Додаток 
до Програми розвитку культури, мистецтва і охорони культурної спадщини на 2027 рік </t>
  </si>
  <si>
    <t xml:space="preserve">Проведення ювілейного концерту з нагоди 20-річчя з часу заснування шумового оркестру  КЗ ПМО "Ніжинська хореографічна школа"  </t>
  </si>
  <si>
    <t>Міський  дитячий літературно-мистецький конкурс «Творимо душею» у Ніжинській міській ЦБС</t>
  </si>
  <si>
    <t>Творчий проєкт "Тріумф перемог" у КЗ ПМО "Ніжинська музична школа"</t>
  </si>
  <si>
    <t xml:space="preserve">Відзначення Дня Європи: мистецький простір; Міський мистецький фестиваль "Європейська родина - єдина громада" </t>
  </si>
  <si>
    <t xml:space="preserve">придбання: світлового обладнання (світлодіодна панель  - 7 шт.) - 49000,00; </t>
  </si>
  <si>
    <t xml:space="preserve">придбання: реквізит (для оформлення фотозон) - 5000,00; </t>
  </si>
  <si>
    <t xml:space="preserve">квіти -3000,00
</t>
  </si>
  <si>
    <t xml:space="preserve"> виготовлення сувенірної презентаційної продукції - 2000,00</t>
  </si>
  <si>
    <t xml:space="preserve">Придбання: подяк (грамот), фоторамок  - 2000,00, квітів - 5000,00, послуги з харчування - 10000,00; виготовлення тематичної поліграфічної продукції - 20000,00;  </t>
  </si>
  <si>
    <t>придбання оригінальних дипломів, грамот, подяк, фоторамок  - 5000,00; квітів - 5000,00</t>
  </si>
  <si>
    <t>придбання: реквізиту (тканина, гафропапір, стрічка та інше) - 10000,00</t>
  </si>
  <si>
    <t xml:space="preserve">придбання: квіти - 800,00; подяки, грамоти, рамки - 1500,00 </t>
  </si>
  <si>
    <t>нагородження: придбання дипломів, фоторамок -6000,00;  квітів - 700,00;  друкованої продукції - 10000,00</t>
  </si>
  <si>
    <t xml:space="preserve">придбання сувенірної  продукція про Ніжин (шопер 20 шт х 250,00=5000,00; друкована продукція - книга "Ніжин запрошує на гостину" 20 х 250,00=5000,00; оплата кейтерингових послуг - 5300,00    </t>
  </si>
  <si>
    <t xml:space="preserve">придбання подарунку (Інтерактивний дисплей SMART GX165G-V4 (65", Android 14, 8/64Gb) - 83500,00; Еко-сумки з логотипом -50 шт.х250,00=12500,00; виготовлення друкованої продукції - брошури «Ніжинська міська центральна бібліотека - 130» - 50 шт.х100,00=5000,00; Грамоти 20 шт х 20,00=400,00; рамки для грамот 20 шт.х140,00= 2800,00; Квіти (троянда 20 шт.х120,00=2400,00); послуги кейтерінгу (50 уч.х200,00=10000,00 </t>
  </si>
  <si>
    <t xml:space="preserve">Придбання подарунків (флешка 4 шт.-2000,00, книги - 4 шт. - 1500,00; м’яка іграшка - 4 шт.- 1200,00; канцтовари - 1800,00; дипломи - 240,00; подяки -360,00; Рамки для дипломів та подяк 30 шт.х140,00 =4 200,00; виготовлення збірки кращих творів з авторською ілюстрацією (50 примірн.х 400,00 =20000,00;  </t>
  </si>
  <si>
    <t xml:space="preserve">придбання  дипломів, фоторамок - 1500,00,  прапорці країн - 1000,00; послуги з харчування - 8000,00 </t>
  </si>
  <si>
    <t>Придбання квітів -15 000,00
придбання продукції (меморіальні дошки) - 110000,00;
придбання продукції (банери)-5000,00
меморіальні стенди- 185000,00, в т.ч.: придбання (виготовлення)-100 000,00, монтаж (встановлення, укріплення, тощо)-70 000,00; послуги з ретушування фотографій - 15000,00</t>
  </si>
</sst>
</file>

<file path=xl/styles.xml><?xml version="1.0" encoding="utf-8"?>
<styleSheet xmlns="http://schemas.openxmlformats.org/spreadsheetml/2006/main">
  <numFmts count="1">
    <numFmt numFmtId="164" formatCode="#,##0_₴"/>
  </numFmts>
  <fonts count="9">
    <font>
      <sz val="11"/>
      <color theme="1"/>
      <name val="Calibri"/>
      <family val="2"/>
      <charset val="1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2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2" fontId="1" fillId="0" borderId="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2" fontId="1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2" fontId="1" fillId="3" borderId="1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center"/>
    </xf>
    <xf numFmtId="0" fontId="1" fillId="5" borderId="0" xfId="0" applyFont="1" applyFill="1"/>
    <xf numFmtId="0" fontId="1" fillId="3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 wrapText="1"/>
    </xf>
    <xf numFmtId="2" fontId="1" fillId="6" borderId="1" xfId="0" applyNumberFormat="1" applyFont="1" applyFill="1" applyBorder="1" applyAlignment="1">
      <alignment horizontal="center" vertical="top"/>
    </xf>
    <xf numFmtId="0" fontId="1" fillId="6" borderId="2" xfId="0" applyFont="1" applyFill="1" applyBorder="1" applyAlignment="1">
      <alignment horizontal="center" vertical="center"/>
    </xf>
    <xf numFmtId="0" fontId="1" fillId="6" borderId="0" xfId="0" applyFont="1" applyFill="1"/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 wrapText="1"/>
    </xf>
    <xf numFmtId="2" fontId="1" fillId="7" borderId="1" xfId="0" applyNumberFormat="1" applyFont="1" applyFill="1" applyBorder="1" applyAlignment="1">
      <alignment horizontal="center" vertical="top"/>
    </xf>
    <xf numFmtId="0" fontId="1" fillId="7" borderId="2" xfId="0" applyFont="1" applyFill="1" applyBorder="1" applyAlignment="1">
      <alignment horizontal="center" vertical="center"/>
    </xf>
    <xf numFmtId="0" fontId="1" fillId="7" borderId="0" xfId="0" applyFont="1" applyFill="1"/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center" vertical="top"/>
    </xf>
    <xf numFmtId="0" fontId="1" fillId="8" borderId="1" xfId="0" applyFont="1" applyFill="1" applyBorder="1" applyAlignment="1">
      <alignment horizontal="center" vertical="top" wrapText="1"/>
    </xf>
    <xf numFmtId="2" fontId="1" fillId="8" borderId="1" xfId="0" applyNumberFormat="1" applyFont="1" applyFill="1" applyBorder="1" applyAlignment="1">
      <alignment horizontal="center" vertical="top"/>
    </xf>
    <xf numFmtId="0" fontId="1" fillId="8" borderId="2" xfId="0" applyFont="1" applyFill="1" applyBorder="1" applyAlignment="1">
      <alignment horizontal="center" vertical="center"/>
    </xf>
    <xf numFmtId="0" fontId="1" fillId="8" borderId="0" xfId="0" applyFont="1" applyFill="1"/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vertical="top" wrapText="1"/>
    </xf>
    <xf numFmtId="0" fontId="1" fillId="9" borderId="1" xfId="0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 vertical="top" wrapText="1"/>
    </xf>
    <xf numFmtId="2" fontId="1" fillId="9" borderId="1" xfId="0" applyNumberFormat="1" applyFont="1" applyFill="1" applyBorder="1" applyAlignment="1">
      <alignment horizontal="center" vertical="top"/>
    </xf>
    <xf numFmtId="0" fontId="1" fillId="9" borderId="2" xfId="0" applyFont="1" applyFill="1" applyBorder="1" applyAlignment="1">
      <alignment horizontal="center" vertical="center"/>
    </xf>
    <xf numFmtId="0" fontId="1" fillId="9" borderId="0" xfId="0" applyFont="1" applyFill="1"/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horizontal="center" vertical="top" wrapText="1"/>
    </xf>
    <xf numFmtId="2" fontId="1" fillId="10" borderId="1" xfId="0" applyNumberFormat="1" applyFont="1" applyFill="1" applyBorder="1" applyAlignment="1">
      <alignment horizontal="center" vertical="top"/>
    </xf>
    <xf numFmtId="0" fontId="1" fillId="10" borderId="2" xfId="0" applyFont="1" applyFill="1" applyBorder="1" applyAlignment="1">
      <alignment horizontal="center" vertical="center"/>
    </xf>
    <xf numFmtId="0" fontId="1" fillId="10" borderId="0" xfId="0" applyFont="1" applyFill="1"/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vertical="top" wrapText="1"/>
    </xf>
    <xf numFmtId="0" fontId="1" fillId="11" borderId="1" xfId="0" applyFont="1" applyFill="1" applyBorder="1" applyAlignment="1">
      <alignment horizontal="center" vertical="top" wrapText="1"/>
    </xf>
    <xf numFmtId="2" fontId="1" fillId="11" borderId="1" xfId="0" applyNumberFormat="1" applyFont="1" applyFill="1" applyBorder="1" applyAlignment="1">
      <alignment horizontal="center" vertical="top"/>
    </xf>
    <xf numFmtId="0" fontId="1" fillId="11" borderId="2" xfId="0" applyFont="1" applyFill="1" applyBorder="1" applyAlignment="1">
      <alignment horizontal="center" vertical="center"/>
    </xf>
    <xf numFmtId="0" fontId="1" fillId="11" borderId="0" xfId="0" applyFont="1" applyFill="1"/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6"/>
  <sheetViews>
    <sheetView tabSelected="1" view="pageBreakPreview" topLeftCell="A48" zoomScale="80" zoomScaleNormal="80" zoomScaleSheetLayoutView="80" workbookViewId="0">
      <selection activeCell="F53" sqref="F53"/>
    </sheetView>
  </sheetViews>
  <sheetFormatPr defaultColWidth="9.109375" defaultRowHeight="13.8"/>
  <cols>
    <col min="1" max="1" width="6.109375" style="2" customWidth="1"/>
    <col min="2" max="2" width="37.77734375" style="2" customWidth="1"/>
    <col min="3" max="3" width="12.109375" style="13" customWidth="1"/>
    <col min="4" max="4" width="18.21875" style="13" customWidth="1"/>
    <col min="5" max="5" width="21.33203125" style="2" customWidth="1"/>
    <col min="6" max="6" width="56.21875" style="2" customWidth="1"/>
    <col min="7" max="7" width="13.21875" style="23" customWidth="1"/>
    <col min="8" max="8" width="13.33203125" style="9" customWidth="1"/>
    <col min="9" max="9" width="11.6640625" style="2" bestFit="1" customWidth="1"/>
    <col min="10" max="10" width="10" style="2" bestFit="1" customWidth="1"/>
    <col min="11" max="11" width="9.109375" style="2"/>
    <col min="12" max="12" width="11.6640625" style="2" bestFit="1" customWidth="1"/>
    <col min="13" max="16384" width="9.109375" style="2"/>
  </cols>
  <sheetData>
    <row r="1" spans="1:11" ht="45.15" customHeight="1">
      <c r="F1" s="113" t="s">
        <v>185</v>
      </c>
      <c r="G1" s="113"/>
      <c r="H1" s="113"/>
    </row>
    <row r="2" spans="1:11" ht="21">
      <c r="A2" s="114"/>
      <c r="B2" s="114"/>
      <c r="C2" s="114"/>
      <c r="D2" s="114"/>
      <c r="E2" s="114"/>
      <c r="F2" s="114"/>
      <c r="G2" s="20"/>
      <c r="I2" s="9"/>
    </row>
    <row r="3" spans="1:11" ht="21">
      <c r="A3" s="10"/>
      <c r="B3" s="10"/>
      <c r="C3" s="10"/>
      <c r="D3" s="10"/>
      <c r="E3" s="10"/>
      <c r="F3" s="10"/>
      <c r="G3" s="20"/>
      <c r="I3" s="9"/>
    </row>
    <row r="4" spans="1:11" ht="21">
      <c r="A4" s="10"/>
      <c r="B4" s="115" t="s">
        <v>4</v>
      </c>
      <c r="C4" s="115"/>
      <c r="D4" s="115"/>
      <c r="E4" s="115"/>
      <c r="F4" s="10"/>
      <c r="G4" s="20"/>
      <c r="I4" s="9"/>
    </row>
    <row r="5" spans="1:11" ht="39.15" customHeight="1">
      <c r="A5" s="10"/>
      <c r="B5" s="114" t="s">
        <v>59</v>
      </c>
      <c r="C5" s="114"/>
      <c r="D5" s="114"/>
      <c r="E5" s="114"/>
      <c r="F5" s="10"/>
      <c r="G5" s="20"/>
      <c r="I5" s="9"/>
    </row>
    <row r="6" spans="1:11" ht="21">
      <c r="A6" s="9"/>
      <c r="B6" s="9"/>
      <c r="C6" s="10" t="s">
        <v>157</v>
      </c>
      <c r="D6" s="9"/>
      <c r="E6" s="9"/>
      <c r="F6" s="9"/>
      <c r="G6" s="20"/>
      <c r="I6" s="9"/>
    </row>
    <row r="8" spans="1:11" s="12" customFormat="1" ht="41.4">
      <c r="A8" s="14" t="s">
        <v>3</v>
      </c>
      <c r="B8" s="14" t="s">
        <v>0</v>
      </c>
      <c r="C8" s="15" t="s">
        <v>1</v>
      </c>
      <c r="D8" s="15" t="s">
        <v>5</v>
      </c>
      <c r="E8" s="14" t="s">
        <v>6</v>
      </c>
      <c r="F8" s="14" t="s">
        <v>2</v>
      </c>
      <c r="G8" s="21" t="s">
        <v>7</v>
      </c>
      <c r="H8" s="11" t="s">
        <v>43</v>
      </c>
      <c r="I8" s="12">
        <v>2210</v>
      </c>
      <c r="J8" s="12">
        <v>2240</v>
      </c>
      <c r="K8" s="12">
        <v>3110</v>
      </c>
    </row>
    <row r="9" spans="1:11" ht="41.4">
      <c r="A9" s="24">
        <v>1</v>
      </c>
      <c r="B9" s="25" t="s">
        <v>8</v>
      </c>
      <c r="C9" s="26" t="s">
        <v>22</v>
      </c>
      <c r="D9" s="27" t="s">
        <v>146</v>
      </c>
      <c r="E9" s="28" t="s">
        <v>9</v>
      </c>
      <c r="F9" s="29" t="s">
        <v>10</v>
      </c>
      <c r="G9" s="30">
        <v>1000</v>
      </c>
      <c r="H9" s="24" t="s">
        <v>44</v>
      </c>
    </row>
    <row r="10" spans="1:11" ht="55.2">
      <c r="A10" s="24">
        <v>2</v>
      </c>
      <c r="B10" s="1" t="s">
        <v>186</v>
      </c>
      <c r="C10" s="26" t="s">
        <v>22</v>
      </c>
      <c r="D10" s="27" t="s">
        <v>146</v>
      </c>
      <c r="E10" s="28" t="s">
        <v>169</v>
      </c>
      <c r="F10" s="28" t="s">
        <v>170</v>
      </c>
      <c r="G10" s="30">
        <v>10200</v>
      </c>
      <c r="H10" s="24" t="s">
        <v>44</v>
      </c>
    </row>
    <row r="11" spans="1:11" ht="41.4">
      <c r="A11" s="6">
        <v>3</v>
      </c>
      <c r="B11" s="1" t="s">
        <v>11</v>
      </c>
      <c r="C11" s="5" t="s">
        <v>22</v>
      </c>
      <c r="D11" s="3" t="s">
        <v>146</v>
      </c>
      <c r="E11" s="1" t="s">
        <v>12</v>
      </c>
      <c r="F11" s="7" t="s">
        <v>10</v>
      </c>
      <c r="G11" s="22">
        <v>1000</v>
      </c>
      <c r="H11" s="6" t="s">
        <v>44</v>
      </c>
    </row>
    <row r="12" spans="1:11" ht="41.4">
      <c r="A12" s="6">
        <v>4</v>
      </c>
      <c r="B12" s="4" t="s">
        <v>53</v>
      </c>
      <c r="C12" s="5" t="s">
        <v>14</v>
      </c>
      <c r="D12" s="3" t="s">
        <v>146</v>
      </c>
      <c r="E12" s="1" t="s">
        <v>9</v>
      </c>
      <c r="F12" s="1" t="s">
        <v>42</v>
      </c>
      <c r="G12" s="22">
        <v>2000</v>
      </c>
      <c r="H12" s="6" t="s">
        <v>44</v>
      </c>
    </row>
    <row r="13" spans="1:11" ht="55.2">
      <c r="A13" s="6">
        <v>5</v>
      </c>
      <c r="B13" s="4" t="s">
        <v>31</v>
      </c>
      <c r="C13" s="5" t="s">
        <v>30</v>
      </c>
      <c r="D13" s="3" t="s">
        <v>147</v>
      </c>
      <c r="E13" s="1" t="s">
        <v>15</v>
      </c>
      <c r="F13" s="1" t="s">
        <v>180</v>
      </c>
      <c r="G13" s="22">
        <v>2000</v>
      </c>
      <c r="H13" s="31" t="s">
        <v>44</v>
      </c>
    </row>
    <row r="14" spans="1:11" ht="41.4">
      <c r="A14" s="6">
        <v>6</v>
      </c>
      <c r="B14" s="4" t="s">
        <v>67</v>
      </c>
      <c r="C14" s="5" t="s">
        <v>30</v>
      </c>
      <c r="D14" s="3" t="s">
        <v>148</v>
      </c>
      <c r="E14" s="1" t="s">
        <v>9</v>
      </c>
      <c r="F14" s="1" t="s">
        <v>10</v>
      </c>
      <c r="G14" s="22">
        <v>1000</v>
      </c>
      <c r="H14" s="31" t="s">
        <v>44</v>
      </c>
    </row>
    <row r="15" spans="1:11" ht="41.4">
      <c r="A15" s="6">
        <v>7</v>
      </c>
      <c r="B15" s="1" t="s">
        <v>158</v>
      </c>
      <c r="C15" s="5" t="s">
        <v>30</v>
      </c>
      <c r="D15" s="3" t="s">
        <v>149</v>
      </c>
      <c r="E15" s="1" t="s">
        <v>9</v>
      </c>
      <c r="F15" s="7" t="s">
        <v>42</v>
      </c>
      <c r="G15" s="22">
        <v>1000</v>
      </c>
      <c r="H15" s="31" t="s">
        <v>44</v>
      </c>
    </row>
    <row r="16" spans="1:11" ht="41.4">
      <c r="A16" s="6">
        <v>8</v>
      </c>
      <c r="B16" s="1" t="s">
        <v>181</v>
      </c>
      <c r="C16" s="3" t="s">
        <v>165</v>
      </c>
      <c r="D16" s="3" t="s">
        <v>166</v>
      </c>
      <c r="E16" s="1" t="s">
        <v>176</v>
      </c>
      <c r="F16" s="7" t="s">
        <v>178</v>
      </c>
      <c r="G16" s="22">
        <v>3000</v>
      </c>
      <c r="H16" s="31" t="s">
        <v>44</v>
      </c>
    </row>
    <row r="17" spans="1:8" ht="82.8">
      <c r="A17" s="6">
        <v>9</v>
      </c>
      <c r="B17" s="110" t="s">
        <v>187</v>
      </c>
      <c r="C17" s="3" t="s">
        <v>165</v>
      </c>
      <c r="D17" s="3" t="s">
        <v>166</v>
      </c>
      <c r="E17" s="1" t="s">
        <v>32</v>
      </c>
      <c r="F17" s="1" t="s">
        <v>201</v>
      </c>
      <c r="G17" s="111" t="s">
        <v>182</v>
      </c>
      <c r="H17" s="31" t="s">
        <v>44</v>
      </c>
    </row>
    <row r="18" spans="1:8" ht="69">
      <c r="A18" s="6">
        <v>10</v>
      </c>
      <c r="B18" s="1" t="s">
        <v>183</v>
      </c>
      <c r="C18" s="3" t="s">
        <v>171</v>
      </c>
      <c r="D18" s="3" t="s">
        <v>150</v>
      </c>
      <c r="E18" s="1" t="s">
        <v>169</v>
      </c>
      <c r="F18" s="1" t="s">
        <v>172</v>
      </c>
      <c r="G18" s="22">
        <v>10600</v>
      </c>
      <c r="H18" s="31" t="s">
        <v>44</v>
      </c>
    </row>
    <row r="19" spans="1:8" ht="41.4">
      <c r="A19" s="6">
        <v>11</v>
      </c>
      <c r="B19" s="1" t="s">
        <v>73</v>
      </c>
      <c r="C19" s="3" t="s">
        <v>72</v>
      </c>
      <c r="D19" s="3" t="s">
        <v>152</v>
      </c>
      <c r="E19" s="1" t="s">
        <v>9</v>
      </c>
      <c r="F19" s="16" t="s">
        <v>132</v>
      </c>
      <c r="G19" s="22">
        <v>20000</v>
      </c>
      <c r="H19" s="31" t="s">
        <v>44</v>
      </c>
    </row>
    <row r="20" spans="1:8" ht="41.4">
      <c r="A20" s="6">
        <v>12</v>
      </c>
      <c r="B20" s="1" t="s">
        <v>18</v>
      </c>
      <c r="C20" s="5" t="s">
        <v>17</v>
      </c>
      <c r="D20" s="3" t="s">
        <v>156</v>
      </c>
      <c r="E20" s="1" t="s">
        <v>9</v>
      </c>
      <c r="F20" s="1" t="s">
        <v>10</v>
      </c>
      <c r="G20" s="22">
        <v>1000</v>
      </c>
      <c r="H20" s="31" t="s">
        <v>44</v>
      </c>
    </row>
    <row r="21" spans="1:8" ht="41.4">
      <c r="A21" s="6">
        <v>13</v>
      </c>
      <c r="B21" s="1" t="s">
        <v>115</v>
      </c>
      <c r="C21" s="5" t="s">
        <v>16</v>
      </c>
      <c r="D21" s="3" t="s">
        <v>151</v>
      </c>
      <c r="E21" s="1" t="s">
        <v>114</v>
      </c>
      <c r="F21" s="1" t="s">
        <v>133</v>
      </c>
      <c r="G21" s="22">
        <v>23000</v>
      </c>
      <c r="H21" s="31" t="s">
        <v>44</v>
      </c>
    </row>
    <row r="22" spans="1:8" ht="110.4">
      <c r="A22" s="6">
        <v>14</v>
      </c>
      <c r="B22" s="1" t="s">
        <v>167</v>
      </c>
      <c r="C22" s="5" t="s">
        <v>16</v>
      </c>
      <c r="D22" s="3" t="s">
        <v>146</v>
      </c>
      <c r="E22" s="1" t="s">
        <v>32</v>
      </c>
      <c r="F22" s="1" t="s">
        <v>200</v>
      </c>
      <c r="G22" s="22">
        <v>116600</v>
      </c>
      <c r="H22" s="31" t="s">
        <v>44</v>
      </c>
    </row>
    <row r="23" spans="1:8" ht="41.4">
      <c r="A23" s="6">
        <v>15</v>
      </c>
      <c r="B23" s="1" t="s">
        <v>62</v>
      </c>
      <c r="C23" s="3" t="s">
        <v>58</v>
      </c>
      <c r="D23" s="3" t="s">
        <v>152</v>
      </c>
      <c r="E23" s="1" t="s">
        <v>13</v>
      </c>
      <c r="F23" s="1" t="s">
        <v>190</v>
      </c>
      <c r="G23" s="22">
        <v>49000</v>
      </c>
      <c r="H23" s="31" t="s">
        <v>44</v>
      </c>
    </row>
    <row r="24" spans="1:8" ht="41.4">
      <c r="A24" s="6">
        <v>16</v>
      </c>
      <c r="B24" s="1" t="s">
        <v>188</v>
      </c>
      <c r="C24" s="3" t="s">
        <v>16</v>
      </c>
      <c r="D24" s="3" t="s">
        <v>152</v>
      </c>
      <c r="E24" s="1" t="s">
        <v>176</v>
      </c>
      <c r="F24" s="1" t="s">
        <v>177</v>
      </c>
      <c r="G24" s="22">
        <v>3100</v>
      </c>
      <c r="H24" s="31" t="s">
        <v>44</v>
      </c>
    </row>
    <row r="25" spans="1:8" ht="41.4">
      <c r="A25" s="6">
        <v>17</v>
      </c>
      <c r="B25" s="1" t="s">
        <v>189</v>
      </c>
      <c r="C25" s="5" t="s">
        <v>16</v>
      </c>
      <c r="D25" s="3" t="s">
        <v>152</v>
      </c>
      <c r="E25" s="1" t="s">
        <v>15</v>
      </c>
      <c r="F25" s="1" t="s">
        <v>191</v>
      </c>
      <c r="G25" s="22">
        <v>5000</v>
      </c>
      <c r="H25" s="31" t="s">
        <v>44</v>
      </c>
    </row>
    <row r="26" spans="1:8" ht="41.4">
      <c r="A26" s="6">
        <v>18</v>
      </c>
      <c r="B26" s="1" t="s">
        <v>159</v>
      </c>
      <c r="C26" s="5" t="s">
        <v>16</v>
      </c>
      <c r="D26" s="3" t="s">
        <v>152</v>
      </c>
      <c r="E26" s="1" t="s">
        <v>9</v>
      </c>
      <c r="F26" s="7" t="s">
        <v>10</v>
      </c>
      <c r="G26" s="22">
        <v>1000</v>
      </c>
      <c r="H26" s="31" t="s">
        <v>44</v>
      </c>
    </row>
    <row r="27" spans="1:8" ht="41.4">
      <c r="A27" s="6">
        <v>19</v>
      </c>
      <c r="B27" s="1" t="s">
        <v>74</v>
      </c>
      <c r="C27" s="5" t="s">
        <v>33</v>
      </c>
      <c r="D27" s="3" t="s">
        <v>152</v>
      </c>
      <c r="E27" s="3" t="s">
        <v>15</v>
      </c>
      <c r="F27" s="1" t="s">
        <v>155</v>
      </c>
      <c r="G27" s="22">
        <v>30000</v>
      </c>
      <c r="H27" s="31" t="s">
        <v>44</v>
      </c>
    </row>
    <row r="28" spans="1:8" ht="41.4">
      <c r="A28" s="6">
        <v>20</v>
      </c>
      <c r="B28" s="1" t="s">
        <v>35</v>
      </c>
      <c r="C28" s="5" t="s">
        <v>33</v>
      </c>
      <c r="D28" s="3" t="s">
        <v>152</v>
      </c>
      <c r="E28" s="1" t="s">
        <v>36</v>
      </c>
      <c r="F28" s="1" t="s">
        <v>80</v>
      </c>
      <c r="G28" s="22">
        <v>7000</v>
      </c>
      <c r="H28" s="31" t="s">
        <v>44</v>
      </c>
    </row>
    <row r="29" spans="1:8" ht="41.4">
      <c r="A29" s="6">
        <v>21</v>
      </c>
      <c r="B29" s="1" t="s">
        <v>160</v>
      </c>
      <c r="C29" s="5" t="s">
        <v>19</v>
      </c>
      <c r="D29" s="3" t="s">
        <v>152</v>
      </c>
      <c r="E29" s="1" t="s">
        <v>13</v>
      </c>
      <c r="F29" s="1" t="s">
        <v>192</v>
      </c>
      <c r="G29" s="22">
        <v>3000</v>
      </c>
      <c r="H29" s="31" t="s">
        <v>44</v>
      </c>
    </row>
    <row r="30" spans="1:8" ht="69">
      <c r="A30" s="6">
        <v>22</v>
      </c>
      <c r="B30" s="1" t="s">
        <v>47</v>
      </c>
      <c r="C30" s="5" t="s">
        <v>19</v>
      </c>
      <c r="D30" s="3" t="s">
        <v>152</v>
      </c>
      <c r="E30" s="1" t="s">
        <v>9</v>
      </c>
      <c r="F30" s="1" t="s">
        <v>63</v>
      </c>
      <c r="G30" s="22">
        <v>4000</v>
      </c>
      <c r="H30" s="31" t="s">
        <v>44</v>
      </c>
    </row>
    <row r="31" spans="1:8" ht="41.4">
      <c r="A31" s="6">
        <v>23</v>
      </c>
      <c r="B31" s="1" t="s">
        <v>136</v>
      </c>
      <c r="C31" s="5" t="s">
        <v>19</v>
      </c>
      <c r="D31" s="3" t="s">
        <v>152</v>
      </c>
      <c r="E31" s="1" t="s">
        <v>15</v>
      </c>
      <c r="F31" s="1" t="s">
        <v>196</v>
      </c>
      <c r="G31" s="22">
        <v>10000</v>
      </c>
      <c r="H31" s="31" t="s">
        <v>44</v>
      </c>
    </row>
    <row r="32" spans="1:8" ht="41.4">
      <c r="A32" s="6">
        <v>24</v>
      </c>
      <c r="B32" s="1" t="s">
        <v>161</v>
      </c>
      <c r="C32" s="5" t="s">
        <v>19</v>
      </c>
      <c r="D32" s="3" t="s">
        <v>152</v>
      </c>
      <c r="E32" s="1" t="s">
        <v>9</v>
      </c>
      <c r="F32" s="1" t="s">
        <v>42</v>
      </c>
      <c r="G32" s="22">
        <v>1000</v>
      </c>
      <c r="H32" s="31" t="s">
        <v>44</v>
      </c>
    </row>
    <row r="33" spans="1:8" ht="27.6">
      <c r="A33" s="6">
        <v>25</v>
      </c>
      <c r="B33" s="1" t="s">
        <v>28</v>
      </c>
      <c r="C33" s="5" t="s">
        <v>20</v>
      </c>
      <c r="D33" s="3" t="s">
        <v>45</v>
      </c>
      <c r="E33" s="1" t="s">
        <v>32</v>
      </c>
      <c r="F33" s="1" t="s">
        <v>77</v>
      </c>
      <c r="G33" s="22">
        <v>3500</v>
      </c>
      <c r="H33" s="31" t="s">
        <v>44</v>
      </c>
    </row>
    <row r="34" spans="1:8" ht="41.4">
      <c r="A34" s="6">
        <v>26</v>
      </c>
      <c r="B34" s="1" t="s">
        <v>162</v>
      </c>
      <c r="C34" s="5" t="s">
        <v>20</v>
      </c>
      <c r="D34" s="3" t="s">
        <v>146</v>
      </c>
      <c r="E34" s="1" t="s">
        <v>179</v>
      </c>
      <c r="F34" s="1" t="s">
        <v>178</v>
      </c>
      <c r="G34" s="22">
        <v>3000</v>
      </c>
      <c r="H34" s="31" t="s">
        <v>44</v>
      </c>
    </row>
    <row r="35" spans="1:8" ht="41.4">
      <c r="A35" s="6">
        <v>27</v>
      </c>
      <c r="B35" s="1" t="s">
        <v>21</v>
      </c>
      <c r="C35" s="5" t="s">
        <v>20</v>
      </c>
      <c r="D35" s="3" t="s">
        <v>153</v>
      </c>
      <c r="E35" s="1" t="s">
        <v>46</v>
      </c>
      <c r="F35" s="1" t="s">
        <v>193</v>
      </c>
      <c r="G35" s="22">
        <v>2000</v>
      </c>
      <c r="H35" s="31" t="s">
        <v>44</v>
      </c>
    </row>
    <row r="36" spans="1:8" ht="41.4">
      <c r="A36" s="6">
        <v>28</v>
      </c>
      <c r="B36" s="1" t="s">
        <v>68</v>
      </c>
      <c r="C36" s="5" t="s">
        <v>23</v>
      </c>
      <c r="D36" s="3" t="s">
        <v>153</v>
      </c>
      <c r="E36" s="1" t="s">
        <v>69</v>
      </c>
      <c r="F36" s="1" t="s">
        <v>104</v>
      </c>
      <c r="G36" s="22">
        <v>4500</v>
      </c>
      <c r="H36" s="31" t="s">
        <v>44</v>
      </c>
    </row>
    <row r="37" spans="1:8" ht="41.4">
      <c r="A37" s="6">
        <v>29</v>
      </c>
      <c r="B37" s="1" t="s">
        <v>48</v>
      </c>
      <c r="C37" s="5" t="s">
        <v>23</v>
      </c>
      <c r="D37" s="3" t="s">
        <v>55</v>
      </c>
      <c r="E37" s="1" t="s">
        <v>9</v>
      </c>
      <c r="F37" s="1" t="s">
        <v>198</v>
      </c>
      <c r="G37" s="22">
        <v>16700</v>
      </c>
      <c r="H37" s="31" t="s">
        <v>44</v>
      </c>
    </row>
    <row r="38" spans="1:8" ht="41.4">
      <c r="A38" s="6">
        <v>30</v>
      </c>
      <c r="B38" s="1" t="s">
        <v>41</v>
      </c>
      <c r="C38" s="5" t="s">
        <v>23</v>
      </c>
      <c r="D38" s="3" t="s">
        <v>39</v>
      </c>
      <c r="E38" s="1" t="s">
        <v>40</v>
      </c>
      <c r="F38" s="1" t="s">
        <v>103</v>
      </c>
      <c r="G38" s="22">
        <v>3000</v>
      </c>
      <c r="H38" s="31" t="s">
        <v>44</v>
      </c>
    </row>
    <row r="39" spans="1:8" ht="41.4">
      <c r="A39" s="6">
        <v>31</v>
      </c>
      <c r="B39" s="1" t="s">
        <v>64</v>
      </c>
      <c r="C39" s="5" t="s">
        <v>23</v>
      </c>
      <c r="D39" s="3" t="s">
        <v>152</v>
      </c>
      <c r="E39" s="1" t="s">
        <v>9</v>
      </c>
      <c r="F39" s="1" t="s">
        <v>10</v>
      </c>
      <c r="G39" s="22">
        <v>4000</v>
      </c>
      <c r="H39" s="31" t="s">
        <v>44</v>
      </c>
    </row>
    <row r="40" spans="1:8" ht="55.2">
      <c r="A40" s="6">
        <v>32</v>
      </c>
      <c r="B40" s="1" t="s">
        <v>168</v>
      </c>
      <c r="C40" s="5" t="s">
        <v>25</v>
      </c>
      <c r="D40" s="3" t="s">
        <v>152</v>
      </c>
      <c r="E40" s="1" t="s">
        <v>40</v>
      </c>
      <c r="F40" s="1" t="s">
        <v>199</v>
      </c>
      <c r="G40" s="22">
        <v>15300</v>
      </c>
      <c r="H40" s="31" t="s">
        <v>44</v>
      </c>
    </row>
    <row r="41" spans="1:8" ht="69">
      <c r="A41" s="6">
        <v>33</v>
      </c>
      <c r="B41" s="1" t="s">
        <v>175</v>
      </c>
      <c r="C41" s="5" t="s">
        <v>25</v>
      </c>
      <c r="D41" s="3" t="s">
        <v>152</v>
      </c>
      <c r="E41" s="1" t="s">
        <v>176</v>
      </c>
      <c r="F41" s="1" t="s">
        <v>197</v>
      </c>
      <c r="G41" s="22">
        <v>2300</v>
      </c>
      <c r="H41" s="31" t="s">
        <v>44</v>
      </c>
    </row>
    <row r="42" spans="1:8" ht="90.75" customHeight="1">
      <c r="A42" s="6">
        <v>34</v>
      </c>
      <c r="B42" s="1" t="s">
        <v>173</v>
      </c>
      <c r="C42" s="5" t="s">
        <v>25</v>
      </c>
      <c r="D42" s="3" t="s">
        <v>152</v>
      </c>
      <c r="E42" s="1" t="s">
        <v>169</v>
      </c>
      <c r="F42" s="1" t="s">
        <v>174</v>
      </c>
      <c r="G42" s="22">
        <v>21600</v>
      </c>
      <c r="H42" s="31" t="s">
        <v>44</v>
      </c>
    </row>
    <row r="43" spans="1:8" ht="55.2">
      <c r="A43" s="6">
        <v>35</v>
      </c>
      <c r="B43" s="1" t="s">
        <v>24</v>
      </c>
      <c r="C43" s="5" t="s">
        <v>25</v>
      </c>
      <c r="D43" s="3" t="s">
        <v>154</v>
      </c>
      <c r="E43" s="1" t="s">
        <v>9</v>
      </c>
      <c r="F43" s="1" t="s">
        <v>101</v>
      </c>
      <c r="G43" s="22">
        <v>6000</v>
      </c>
      <c r="H43" s="31" t="s">
        <v>44</v>
      </c>
    </row>
    <row r="44" spans="1:8" ht="41.4">
      <c r="A44" s="6">
        <v>36</v>
      </c>
      <c r="B44" s="1" t="s">
        <v>29</v>
      </c>
      <c r="C44" s="5" t="s">
        <v>25</v>
      </c>
      <c r="D44" s="3" t="s">
        <v>152</v>
      </c>
      <c r="E44" s="1" t="s">
        <v>9</v>
      </c>
      <c r="F44" s="1" t="s">
        <v>10</v>
      </c>
      <c r="G44" s="22">
        <v>1000</v>
      </c>
      <c r="H44" s="31" t="s">
        <v>44</v>
      </c>
    </row>
    <row r="45" spans="1:8" ht="41.4">
      <c r="A45" s="6">
        <v>37</v>
      </c>
      <c r="B45" s="1" t="s">
        <v>163</v>
      </c>
      <c r="C45" s="5" t="s">
        <v>25</v>
      </c>
      <c r="D45" s="3" t="s">
        <v>152</v>
      </c>
      <c r="E45" s="1" t="s">
        <v>9</v>
      </c>
      <c r="F45" s="1" t="s">
        <v>42</v>
      </c>
      <c r="G45" s="22">
        <v>500</v>
      </c>
      <c r="H45" s="31" t="s">
        <v>44</v>
      </c>
    </row>
    <row r="46" spans="1:8" ht="41.4">
      <c r="A46" s="6">
        <v>38</v>
      </c>
      <c r="B46" s="1" t="s">
        <v>60</v>
      </c>
      <c r="C46" s="5" t="s">
        <v>26</v>
      </c>
      <c r="D46" s="3" t="s">
        <v>152</v>
      </c>
      <c r="E46" s="1" t="s">
        <v>9</v>
      </c>
      <c r="F46" s="1" t="s">
        <v>10</v>
      </c>
      <c r="G46" s="22">
        <v>1000</v>
      </c>
      <c r="H46" s="31" t="s">
        <v>44</v>
      </c>
    </row>
    <row r="47" spans="1:8" ht="41.4">
      <c r="A47" s="6">
        <v>39</v>
      </c>
      <c r="B47" s="1" t="s">
        <v>27</v>
      </c>
      <c r="C47" s="5" t="s">
        <v>26</v>
      </c>
      <c r="D47" s="3" t="s">
        <v>152</v>
      </c>
      <c r="E47" s="1" t="s">
        <v>9</v>
      </c>
      <c r="F47" s="1" t="s">
        <v>42</v>
      </c>
      <c r="G47" s="22">
        <v>4000</v>
      </c>
      <c r="H47" s="31" t="s">
        <v>44</v>
      </c>
    </row>
    <row r="48" spans="1:8" ht="41.4">
      <c r="A48" s="6">
        <v>40</v>
      </c>
      <c r="B48" s="1" t="s">
        <v>130</v>
      </c>
      <c r="C48" s="5" t="s">
        <v>26</v>
      </c>
      <c r="D48" s="3" t="s">
        <v>152</v>
      </c>
      <c r="E48" s="1" t="s">
        <v>9</v>
      </c>
      <c r="F48" s="1" t="s">
        <v>184</v>
      </c>
      <c r="G48" s="22">
        <v>15000</v>
      </c>
      <c r="H48" s="31" t="s">
        <v>44</v>
      </c>
    </row>
    <row r="49" spans="1:12" ht="82.8">
      <c r="A49" s="6">
        <v>41</v>
      </c>
      <c r="B49" s="1" t="s">
        <v>164</v>
      </c>
      <c r="C49" s="3" t="s">
        <v>37</v>
      </c>
      <c r="D49" s="3" t="s">
        <v>38</v>
      </c>
      <c r="E49" s="1" t="s">
        <v>34</v>
      </c>
      <c r="F49" s="1" t="s">
        <v>78</v>
      </c>
      <c r="G49" s="22">
        <v>5000</v>
      </c>
      <c r="H49" s="31" t="s">
        <v>44</v>
      </c>
    </row>
    <row r="50" spans="1:12" ht="69">
      <c r="A50" s="6">
        <v>42</v>
      </c>
      <c r="B50" s="1" t="s">
        <v>79</v>
      </c>
      <c r="C50" s="3" t="s">
        <v>37</v>
      </c>
      <c r="D50" s="3" t="s">
        <v>71</v>
      </c>
      <c r="E50" s="1" t="s">
        <v>9</v>
      </c>
      <c r="F50" s="1" t="s">
        <v>70</v>
      </c>
      <c r="G50" s="22">
        <v>200000</v>
      </c>
      <c r="H50" s="31" t="s">
        <v>44</v>
      </c>
    </row>
    <row r="51" spans="1:12" ht="82.8">
      <c r="A51" s="6">
        <v>43</v>
      </c>
      <c r="B51" s="1" t="s">
        <v>119</v>
      </c>
      <c r="C51" s="3" t="s">
        <v>116</v>
      </c>
      <c r="D51" s="3" t="s">
        <v>152</v>
      </c>
      <c r="E51" s="1" t="s">
        <v>118</v>
      </c>
      <c r="F51" s="1" t="s">
        <v>194</v>
      </c>
      <c r="G51" s="22">
        <v>37000</v>
      </c>
      <c r="H51" s="31" t="s">
        <v>44</v>
      </c>
    </row>
    <row r="52" spans="1:12" ht="82.8">
      <c r="A52" s="6">
        <v>44</v>
      </c>
      <c r="B52" s="1" t="s">
        <v>117</v>
      </c>
      <c r="C52" s="3" t="s">
        <v>116</v>
      </c>
      <c r="D52" s="3" t="s">
        <v>152</v>
      </c>
      <c r="E52" s="1" t="s">
        <v>114</v>
      </c>
      <c r="F52" s="1" t="s">
        <v>202</v>
      </c>
      <c r="G52" s="22">
        <v>10500</v>
      </c>
      <c r="H52" s="31" t="s">
        <v>44</v>
      </c>
    </row>
    <row r="53" spans="1:12" ht="96.6">
      <c r="A53" s="6">
        <v>45</v>
      </c>
      <c r="B53" s="1" t="s">
        <v>105</v>
      </c>
      <c r="C53" s="3" t="s">
        <v>37</v>
      </c>
      <c r="D53" s="3" t="s">
        <v>52</v>
      </c>
      <c r="E53" s="1" t="s">
        <v>9</v>
      </c>
      <c r="F53" s="1" t="s">
        <v>203</v>
      </c>
      <c r="G53" s="22">
        <v>315000</v>
      </c>
      <c r="H53" s="31" t="s">
        <v>44</v>
      </c>
    </row>
    <row r="54" spans="1:12" ht="47.25" customHeight="1">
      <c r="A54" s="6">
        <v>46</v>
      </c>
      <c r="B54" s="1" t="s">
        <v>56</v>
      </c>
      <c r="C54" s="3" t="s">
        <v>37</v>
      </c>
      <c r="D54" s="3" t="s">
        <v>50</v>
      </c>
      <c r="E54" s="1" t="s">
        <v>15</v>
      </c>
      <c r="F54" s="1" t="s">
        <v>195</v>
      </c>
      <c r="G54" s="22">
        <v>10000</v>
      </c>
      <c r="H54" s="31" t="s">
        <v>44</v>
      </c>
    </row>
    <row r="55" spans="1:12">
      <c r="B55" s="17"/>
      <c r="D55" s="18"/>
      <c r="E55" s="17"/>
      <c r="F55" s="12"/>
      <c r="G55" s="19">
        <v>1017700</v>
      </c>
      <c r="H55" s="8"/>
      <c r="I55" s="8"/>
      <c r="J55" s="8"/>
      <c r="K55" s="8"/>
      <c r="L55" s="8"/>
    </row>
    <row r="56" spans="1:12">
      <c r="D56" s="18"/>
      <c r="F56" s="112" t="s">
        <v>81</v>
      </c>
      <c r="G56" s="19"/>
    </row>
  </sheetData>
  <mergeCells count="4">
    <mergeCell ref="F1:H1"/>
    <mergeCell ref="A2:F2"/>
    <mergeCell ref="B4:E4"/>
    <mergeCell ref="B5:E5"/>
  </mergeCells>
  <pageMargins left="0.39370078740157483" right="0.39370078740157483" top="1.1811023622047245" bottom="0.39370078740157483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08"/>
  <sheetViews>
    <sheetView topLeftCell="K2" zoomScale="80" zoomScaleNormal="80" workbookViewId="0">
      <selection activeCell="H88" sqref="H88"/>
    </sheetView>
  </sheetViews>
  <sheetFormatPr defaultColWidth="9.109375" defaultRowHeight="13.8"/>
  <cols>
    <col min="1" max="1" width="6.109375" style="2" customWidth="1"/>
    <col min="2" max="2" width="37.77734375" style="2" customWidth="1"/>
    <col min="3" max="3" width="12.109375" style="13" customWidth="1"/>
    <col min="4" max="4" width="18.21875" style="13" hidden="1" customWidth="1"/>
    <col min="5" max="5" width="21.33203125" style="2" hidden="1" customWidth="1"/>
    <col min="6" max="6" width="56.21875" style="2" customWidth="1"/>
    <col min="7" max="7" width="13.21875" style="23" customWidth="1"/>
    <col min="8" max="8" width="13.33203125" style="9" customWidth="1"/>
    <col min="9" max="9" width="11.6640625" style="2" bestFit="1" customWidth="1"/>
    <col min="10" max="10" width="10" style="2" bestFit="1" customWidth="1"/>
    <col min="11" max="11" width="11.21875" style="2" customWidth="1"/>
    <col min="12" max="12" width="11.6640625" style="2" bestFit="1" customWidth="1"/>
    <col min="13" max="13" width="11.21875" style="2" customWidth="1"/>
    <col min="14" max="14" width="9.109375" style="2"/>
    <col min="15" max="15" width="15.77734375" style="2" customWidth="1"/>
    <col min="16" max="16384" width="9.109375" style="2"/>
  </cols>
  <sheetData>
    <row r="1" spans="17:32"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</row>
    <row r="2" spans="17:32">
      <c r="Q2" s="32"/>
      <c r="R2" s="32">
        <v>2210</v>
      </c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3">
        <f>SUM(AF4:AF11)</f>
        <v>698600</v>
      </c>
    </row>
    <row r="3" spans="17:32">
      <c r="Q3" s="32"/>
      <c r="R3" s="32"/>
      <c r="S3" s="32">
        <v>1</v>
      </c>
      <c r="T3" s="32">
        <v>2</v>
      </c>
      <c r="U3" s="32">
        <v>3</v>
      </c>
      <c r="V3" s="32">
        <v>4</v>
      </c>
      <c r="W3" s="32">
        <v>5</v>
      </c>
      <c r="X3" s="32">
        <v>6</v>
      </c>
      <c r="Y3" s="32">
        <v>7</v>
      </c>
      <c r="Z3" s="32">
        <v>8</v>
      </c>
      <c r="AA3" s="32">
        <v>9</v>
      </c>
      <c r="AB3" s="32">
        <v>10</v>
      </c>
      <c r="AC3" s="32">
        <v>11</v>
      </c>
      <c r="AD3" s="32">
        <v>12</v>
      </c>
      <c r="AE3" s="32"/>
      <c r="AF3" s="32" t="s">
        <v>82</v>
      </c>
    </row>
    <row r="4" spans="17:32">
      <c r="Q4" s="32"/>
      <c r="R4" s="34" t="s">
        <v>83</v>
      </c>
      <c r="S4" s="34">
        <f t="shared" ref="S4:AD11" si="0">SUMIFS($K:$K,$J:$J,$R4,$I:$I,S$3)</f>
        <v>2000</v>
      </c>
      <c r="T4" s="34">
        <f t="shared" si="0"/>
        <v>23000</v>
      </c>
      <c r="U4" s="34">
        <f t="shared" si="0"/>
        <v>16200</v>
      </c>
      <c r="V4" s="34">
        <f t="shared" si="0"/>
        <v>1000</v>
      </c>
      <c r="W4" s="34">
        <f t="shared" si="0"/>
        <v>2000</v>
      </c>
      <c r="X4" s="34">
        <f t="shared" si="0"/>
        <v>0</v>
      </c>
      <c r="Y4" s="34">
        <f t="shared" si="0"/>
        <v>0</v>
      </c>
      <c r="Z4" s="34">
        <f t="shared" si="0"/>
        <v>8000</v>
      </c>
      <c r="AA4" s="34">
        <f t="shared" si="0"/>
        <v>1500</v>
      </c>
      <c r="AB4" s="34">
        <f t="shared" si="0"/>
        <v>6700</v>
      </c>
      <c r="AC4" s="34">
        <f t="shared" si="0"/>
        <v>5000</v>
      </c>
      <c r="AD4" s="34">
        <f t="shared" si="0"/>
        <v>10000</v>
      </c>
      <c r="AE4" s="34"/>
      <c r="AF4" s="34">
        <f>SUM(S4:AE4)</f>
        <v>75400</v>
      </c>
    </row>
    <row r="5" spans="17:32">
      <c r="Q5" s="32"/>
      <c r="R5" s="34" t="s">
        <v>84</v>
      </c>
      <c r="S5" s="34">
        <f t="shared" si="0"/>
        <v>0</v>
      </c>
      <c r="T5" s="34">
        <f t="shared" si="0"/>
        <v>0</v>
      </c>
      <c r="U5" s="34">
        <f t="shared" si="0"/>
        <v>5000</v>
      </c>
      <c r="V5" s="34">
        <f t="shared" si="0"/>
        <v>0</v>
      </c>
      <c r="W5" s="34">
        <f t="shared" si="0"/>
        <v>0</v>
      </c>
      <c r="X5" s="34">
        <f t="shared" si="0"/>
        <v>0</v>
      </c>
      <c r="Y5" s="34">
        <f t="shared" si="0"/>
        <v>0</v>
      </c>
      <c r="Z5" s="34">
        <f t="shared" si="0"/>
        <v>0</v>
      </c>
      <c r="AA5" s="34">
        <f t="shared" si="0"/>
        <v>0</v>
      </c>
      <c r="AB5" s="34">
        <f t="shared" si="0"/>
        <v>0</v>
      </c>
      <c r="AC5" s="34">
        <f t="shared" si="0"/>
        <v>2000</v>
      </c>
      <c r="AD5" s="34">
        <f t="shared" si="0"/>
        <v>18000</v>
      </c>
      <c r="AE5" s="34"/>
      <c r="AF5" s="34">
        <f t="shared" ref="AF5:AF11" si="1">SUM(S5:AE5)</f>
        <v>25000</v>
      </c>
    </row>
    <row r="6" spans="17:32">
      <c r="Q6" s="32"/>
      <c r="R6" s="34" t="s">
        <v>85</v>
      </c>
      <c r="S6" s="34">
        <f t="shared" si="0"/>
        <v>0</v>
      </c>
      <c r="T6" s="34">
        <f t="shared" si="0"/>
        <v>0</v>
      </c>
      <c r="U6" s="34">
        <f t="shared" si="0"/>
        <v>2800</v>
      </c>
      <c r="V6" s="34">
        <f t="shared" si="0"/>
        <v>0</v>
      </c>
      <c r="W6" s="34">
        <f t="shared" si="0"/>
        <v>3000</v>
      </c>
      <c r="X6" s="34">
        <f t="shared" si="0"/>
        <v>53500</v>
      </c>
      <c r="Y6" s="34">
        <f t="shared" si="0"/>
        <v>0</v>
      </c>
      <c r="Z6" s="34">
        <f t="shared" si="0"/>
        <v>51500</v>
      </c>
      <c r="AA6" s="34">
        <f t="shared" si="0"/>
        <v>4500</v>
      </c>
      <c r="AB6" s="34">
        <f t="shared" si="0"/>
        <v>11500</v>
      </c>
      <c r="AC6" s="34">
        <f t="shared" si="0"/>
        <v>3000</v>
      </c>
      <c r="AD6" s="34">
        <f t="shared" si="0"/>
        <v>9000</v>
      </c>
      <c r="AE6" s="34"/>
      <c r="AF6" s="34">
        <f t="shared" si="1"/>
        <v>138800</v>
      </c>
    </row>
    <row r="7" spans="17:32">
      <c r="Q7" s="32"/>
      <c r="R7" s="34" t="s">
        <v>86</v>
      </c>
      <c r="S7" s="34">
        <f t="shared" si="0"/>
        <v>0</v>
      </c>
      <c r="T7" s="34">
        <f t="shared" si="0"/>
        <v>10000</v>
      </c>
      <c r="U7" s="34">
        <f t="shared" si="0"/>
        <v>1000</v>
      </c>
      <c r="V7" s="34">
        <f t="shared" si="0"/>
        <v>30000</v>
      </c>
      <c r="W7" s="34">
        <f t="shared" si="0"/>
        <v>31500</v>
      </c>
      <c r="X7" s="34">
        <f t="shared" si="0"/>
        <v>7000</v>
      </c>
      <c r="Y7" s="34">
        <f t="shared" si="0"/>
        <v>0</v>
      </c>
      <c r="Z7" s="34">
        <f t="shared" si="0"/>
        <v>27000</v>
      </c>
      <c r="AA7" s="34">
        <f t="shared" si="0"/>
        <v>0</v>
      </c>
      <c r="AB7" s="34">
        <f t="shared" si="0"/>
        <v>0</v>
      </c>
      <c r="AC7" s="34">
        <f t="shared" si="0"/>
        <v>0</v>
      </c>
      <c r="AD7" s="34">
        <f t="shared" si="0"/>
        <v>0</v>
      </c>
      <c r="AE7" s="34"/>
      <c r="AF7" s="34">
        <f t="shared" si="1"/>
        <v>106500</v>
      </c>
    </row>
    <row r="8" spans="17:32">
      <c r="Q8" s="32"/>
      <c r="R8" s="34" t="s">
        <v>87</v>
      </c>
      <c r="S8" s="34">
        <f t="shared" si="0"/>
        <v>0</v>
      </c>
      <c r="T8" s="34">
        <f t="shared" si="0"/>
        <v>0</v>
      </c>
      <c r="U8" s="34">
        <f t="shared" si="0"/>
        <v>0</v>
      </c>
      <c r="V8" s="34">
        <f t="shared" si="0"/>
        <v>50000</v>
      </c>
      <c r="W8" s="34">
        <f t="shared" si="0"/>
        <v>0</v>
      </c>
      <c r="X8" s="34">
        <f t="shared" si="0"/>
        <v>0</v>
      </c>
      <c r="Y8" s="34">
        <f t="shared" si="0"/>
        <v>45000</v>
      </c>
      <c r="Z8" s="34">
        <f t="shared" si="0"/>
        <v>0</v>
      </c>
      <c r="AA8" s="34">
        <f t="shared" si="0"/>
        <v>20000</v>
      </c>
      <c r="AB8" s="34">
        <f t="shared" si="0"/>
        <v>58000</v>
      </c>
      <c r="AC8" s="34">
        <f t="shared" si="0"/>
        <v>0</v>
      </c>
      <c r="AD8" s="34">
        <f t="shared" si="0"/>
        <v>0</v>
      </c>
      <c r="AE8" s="34"/>
      <c r="AF8" s="34">
        <f t="shared" si="1"/>
        <v>173000</v>
      </c>
    </row>
    <row r="9" spans="17:32">
      <c r="Q9" s="32"/>
      <c r="R9" s="34"/>
      <c r="S9" s="34">
        <f t="shared" si="0"/>
        <v>0</v>
      </c>
      <c r="T9" s="34">
        <f t="shared" si="0"/>
        <v>0</v>
      </c>
      <c r="U9" s="34">
        <f t="shared" si="0"/>
        <v>0</v>
      </c>
      <c r="V9" s="34">
        <f t="shared" si="0"/>
        <v>0</v>
      </c>
      <c r="W9" s="34">
        <f t="shared" si="0"/>
        <v>0</v>
      </c>
      <c r="X9" s="34">
        <f t="shared" si="0"/>
        <v>0</v>
      </c>
      <c r="Y9" s="34">
        <f t="shared" si="0"/>
        <v>0</v>
      </c>
      <c r="Z9" s="34">
        <f t="shared" si="0"/>
        <v>0</v>
      </c>
      <c r="AA9" s="34">
        <f t="shared" si="0"/>
        <v>0</v>
      </c>
      <c r="AB9" s="34">
        <f t="shared" si="0"/>
        <v>0</v>
      </c>
      <c r="AC9" s="34">
        <f t="shared" si="0"/>
        <v>0</v>
      </c>
      <c r="AD9" s="34">
        <f t="shared" si="0"/>
        <v>0</v>
      </c>
      <c r="AE9" s="34"/>
      <c r="AF9" s="34">
        <f t="shared" si="1"/>
        <v>0</v>
      </c>
    </row>
    <row r="10" spans="17:32">
      <c r="Q10" s="32"/>
      <c r="R10" s="34"/>
      <c r="S10" s="34">
        <f t="shared" si="0"/>
        <v>0</v>
      </c>
      <c r="T10" s="34">
        <f t="shared" si="0"/>
        <v>0</v>
      </c>
      <c r="U10" s="34">
        <f t="shared" si="0"/>
        <v>0</v>
      </c>
      <c r="V10" s="34">
        <f t="shared" si="0"/>
        <v>0</v>
      </c>
      <c r="W10" s="34">
        <f t="shared" si="0"/>
        <v>0</v>
      </c>
      <c r="X10" s="34">
        <f t="shared" si="0"/>
        <v>0</v>
      </c>
      <c r="Y10" s="34">
        <f t="shared" si="0"/>
        <v>0</v>
      </c>
      <c r="Z10" s="34">
        <f t="shared" si="0"/>
        <v>0</v>
      </c>
      <c r="AA10" s="34">
        <f t="shared" si="0"/>
        <v>0</v>
      </c>
      <c r="AB10" s="34">
        <f t="shared" si="0"/>
        <v>0</v>
      </c>
      <c r="AC10" s="34">
        <f t="shared" si="0"/>
        <v>0</v>
      </c>
      <c r="AD10" s="34">
        <f t="shared" si="0"/>
        <v>0</v>
      </c>
      <c r="AE10" s="34"/>
      <c r="AF10" s="34">
        <f t="shared" si="1"/>
        <v>0</v>
      </c>
    </row>
    <row r="11" spans="17:32">
      <c r="Q11" s="32"/>
      <c r="R11" s="34" t="s">
        <v>90</v>
      </c>
      <c r="S11" s="34">
        <f t="shared" si="0"/>
        <v>0</v>
      </c>
      <c r="T11" s="34">
        <f t="shared" si="0"/>
        <v>179900</v>
      </c>
      <c r="U11" s="34">
        <f t="shared" si="0"/>
        <v>0</v>
      </c>
      <c r="V11" s="34">
        <f t="shared" si="0"/>
        <v>0</v>
      </c>
      <c r="W11" s="34">
        <f t="shared" si="0"/>
        <v>0</v>
      </c>
      <c r="X11" s="34">
        <f t="shared" si="0"/>
        <v>0</v>
      </c>
      <c r="Y11" s="34">
        <f t="shared" si="0"/>
        <v>0</v>
      </c>
      <c r="Z11" s="34">
        <f t="shared" si="0"/>
        <v>0</v>
      </c>
      <c r="AA11" s="34">
        <f t="shared" si="0"/>
        <v>0</v>
      </c>
      <c r="AB11" s="34">
        <f t="shared" si="0"/>
        <v>0</v>
      </c>
      <c r="AC11" s="34">
        <f t="shared" si="0"/>
        <v>0</v>
      </c>
      <c r="AD11" s="34">
        <f t="shared" si="0"/>
        <v>0</v>
      </c>
      <c r="AE11" s="34"/>
      <c r="AF11" s="34">
        <f t="shared" si="1"/>
        <v>179900</v>
      </c>
    </row>
    <row r="12" spans="17:32">
      <c r="Q12" s="32"/>
      <c r="R12" s="34"/>
      <c r="S12" s="34">
        <f>SUM(S4:S11)</f>
        <v>2000</v>
      </c>
      <c r="T12" s="34">
        <f t="shared" ref="T12:AD12" si="2">SUM(T4:T11)</f>
        <v>212900</v>
      </c>
      <c r="U12" s="34">
        <f t="shared" si="2"/>
        <v>25000</v>
      </c>
      <c r="V12" s="34">
        <f t="shared" si="2"/>
        <v>81000</v>
      </c>
      <c r="W12" s="34">
        <f t="shared" si="2"/>
        <v>36500</v>
      </c>
      <c r="X12" s="34">
        <f t="shared" si="2"/>
        <v>60500</v>
      </c>
      <c r="Y12" s="34">
        <f t="shared" si="2"/>
        <v>45000</v>
      </c>
      <c r="Z12" s="34">
        <f t="shared" si="2"/>
        <v>86500</v>
      </c>
      <c r="AA12" s="34">
        <f t="shared" si="2"/>
        <v>26000</v>
      </c>
      <c r="AB12" s="34">
        <f t="shared" si="2"/>
        <v>76200</v>
      </c>
      <c r="AC12" s="34">
        <f t="shared" si="2"/>
        <v>10000</v>
      </c>
      <c r="AD12" s="34">
        <f t="shared" si="2"/>
        <v>37000</v>
      </c>
      <c r="AE12" s="34"/>
      <c r="AF12" s="34">
        <f>SUM(S12:AD12)</f>
        <v>698600</v>
      </c>
    </row>
    <row r="13" spans="17:32">
      <c r="Q13" s="32" t="s">
        <v>91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>
        <f>SUM(S13:AD13)</f>
        <v>0</v>
      </c>
    </row>
    <row r="14" spans="17:32">
      <c r="Q14" s="32" t="s">
        <v>92</v>
      </c>
      <c r="R14" s="34"/>
      <c r="S14" s="34">
        <f>S12-S13</f>
        <v>2000</v>
      </c>
      <c r="T14" s="34">
        <f t="shared" ref="T14:AD14" si="3">T12-T13</f>
        <v>212900</v>
      </c>
      <c r="U14" s="34">
        <f t="shared" si="3"/>
        <v>25000</v>
      </c>
      <c r="V14" s="34">
        <f t="shared" si="3"/>
        <v>81000</v>
      </c>
      <c r="W14" s="34">
        <f t="shared" si="3"/>
        <v>36500</v>
      </c>
      <c r="X14" s="34">
        <f t="shared" si="3"/>
        <v>60500</v>
      </c>
      <c r="Y14" s="34">
        <f t="shared" si="3"/>
        <v>45000</v>
      </c>
      <c r="Z14" s="34">
        <f t="shared" si="3"/>
        <v>86500</v>
      </c>
      <c r="AA14" s="34">
        <f t="shared" si="3"/>
        <v>26000</v>
      </c>
      <c r="AB14" s="34">
        <f t="shared" si="3"/>
        <v>76200</v>
      </c>
      <c r="AC14" s="34">
        <f t="shared" si="3"/>
        <v>10000</v>
      </c>
      <c r="AD14" s="34">
        <f t="shared" si="3"/>
        <v>37000</v>
      </c>
      <c r="AE14" s="34"/>
      <c r="AF14" s="34">
        <f>SUM(S14:AD14)</f>
        <v>698600</v>
      </c>
    </row>
    <row r="15" spans="17:32"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</row>
    <row r="16" spans="17:32"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</row>
    <row r="17" spans="17:32">
      <c r="Q17" s="32"/>
      <c r="R17" s="32">
        <v>2240</v>
      </c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3">
        <f>SUM(AF19:AF26)</f>
        <v>183200</v>
      </c>
    </row>
    <row r="18" spans="17:32">
      <c r="Q18" s="32"/>
      <c r="R18" s="32"/>
      <c r="S18" s="32">
        <v>1</v>
      </c>
      <c r="T18" s="32">
        <v>2</v>
      </c>
      <c r="U18" s="32">
        <v>3</v>
      </c>
      <c r="V18" s="32">
        <v>4</v>
      </c>
      <c r="W18" s="32">
        <v>5</v>
      </c>
      <c r="X18" s="32">
        <v>6</v>
      </c>
      <c r="Y18" s="32">
        <v>7</v>
      </c>
      <c r="Z18" s="32">
        <v>8</v>
      </c>
      <c r="AA18" s="32">
        <v>9</v>
      </c>
      <c r="AB18" s="32">
        <v>10</v>
      </c>
      <c r="AC18" s="32">
        <v>11</v>
      </c>
      <c r="AD18" s="32">
        <v>12</v>
      </c>
      <c r="AE18" s="32"/>
      <c r="AF18" s="32" t="s">
        <v>82</v>
      </c>
    </row>
    <row r="19" spans="17:32">
      <c r="Q19" s="32"/>
      <c r="R19" s="34" t="s">
        <v>93</v>
      </c>
      <c r="S19" s="34">
        <f t="shared" ref="S19:AD25" si="4">SUMIFS($M:$M,$L:$L,$R19,$I:$I,S$18)</f>
        <v>0</v>
      </c>
      <c r="T19" s="34">
        <f t="shared" si="4"/>
        <v>0</v>
      </c>
      <c r="U19" s="34">
        <f t="shared" si="4"/>
        <v>0</v>
      </c>
      <c r="V19" s="34">
        <f t="shared" si="4"/>
        <v>0</v>
      </c>
      <c r="W19" s="34">
        <f t="shared" si="4"/>
        <v>0</v>
      </c>
      <c r="X19" s="34">
        <f t="shared" si="4"/>
        <v>0</v>
      </c>
      <c r="Y19" s="34">
        <f t="shared" si="4"/>
        <v>0</v>
      </c>
      <c r="Z19" s="34">
        <f t="shared" si="4"/>
        <v>0</v>
      </c>
      <c r="AA19" s="34">
        <f t="shared" si="4"/>
        <v>0</v>
      </c>
      <c r="AB19" s="34">
        <f t="shared" si="4"/>
        <v>0</v>
      </c>
      <c r="AC19" s="34">
        <f t="shared" si="4"/>
        <v>0</v>
      </c>
      <c r="AD19" s="34">
        <f t="shared" si="4"/>
        <v>0</v>
      </c>
      <c r="AE19" s="34"/>
      <c r="AF19" s="34">
        <f>SUM(S19:AE19)</f>
        <v>0</v>
      </c>
    </row>
    <row r="20" spans="17:32">
      <c r="Q20" s="32"/>
      <c r="R20" s="34" t="s">
        <v>94</v>
      </c>
      <c r="S20" s="34">
        <f t="shared" si="4"/>
        <v>0</v>
      </c>
      <c r="T20" s="34">
        <f t="shared" si="4"/>
        <v>0</v>
      </c>
      <c r="U20" s="34">
        <f t="shared" si="4"/>
        <v>10000</v>
      </c>
      <c r="V20" s="34">
        <f t="shared" si="4"/>
        <v>0</v>
      </c>
      <c r="W20" s="34">
        <f t="shared" si="4"/>
        <v>10000</v>
      </c>
      <c r="X20" s="34">
        <f t="shared" si="4"/>
        <v>6000</v>
      </c>
      <c r="Y20" s="34">
        <f t="shared" si="4"/>
        <v>0</v>
      </c>
      <c r="Z20" s="34">
        <f t="shared" si="4"/>
        <v>0</v>
      </c>
      <c r="AA20" s="34">
        <f t="shared" si="4"/>
        <v>6000</v>
      </c>
      <c r="AB20" s="34">
        <f t="shared" si="4"/>
        <v>7000</v>
      </c>
      <c r="AC20" s="34">
        <f t="shared" si="4"/>
        <v>0</v>
      </c>
      <c r="AD20" s="34">
        <f t="shared" si="4"/>
        <v>0</v>
      </c>
      <c r="AE20" s="34"/>
      <c r="AF20" s="34">
        <f t="shared" ref="AF20:AF25" si="5">SUM(S20:AE20)</f>
        <v>39000</v>
      </c>
    </row>
    <row r="21" spans="17:32">
      <c r="Q21" s="32"/>
      <c r="R21" s="34" t="s">
        <v>95</v>
      </c>
      <c r="S21" s="34">
        <f t="shared" si="4"/>
        <v>0</v>
      </c>
      <c r="T21" s="34">
        <f t="shared" si="4"/>
        <v>0</v>
      </c>
      <c r="U21" s="34">
        <f t="shared" si="4"/>
        <v>0</v>
      </c>
      <c r="V21" s="34">
        <f t="shared" si="4"/>
        <v>0</v>
      </c>
      <c r="W21" s="34">
        <f t="shared" si="4"/>
        <v>0</v>
      </c>
      <c r="X21" s="34">
        <f t="shared" si="4"/>
        <v>0</v>
      </c>
      <c r="Y21" s="34">
        <f t="shared" si="4"/>
        <v>0</v>
      </c>
      <c r="Z21" s="34">
        <f t="shared" si="4"/>
        <v>0</v>
      </c>
      <c r="AA21" s="34">
        <f t="shared" si="4"/>
        <v>0</v>
      </c>
      <c r="AB21" s="34">
        <f t="shared" si="4"/>
        <v>0</v>
      </c>
      <c r="AC21" s="34">
        <f t="shared" si="4"/>
        <v>0</v>
      </c>
      <c r="AD21" s="34">
        <f t="shared" si="4"/>
        <v>0</v>
      </c>
      <c r="AE21" s="34"/>
      <c r="AF21" s="34">
        <f t="shared" si="5"/>
        <v>0</v>
      </c>
    </row>
    <row r="22" spans="17:32">
      <c r="Q22" s="32"/>
      <c r="R22" s="34" t="s">
        <v>96</v>
      </c>
      <c r="S22" s="34">
        <f t="shared" si="4"/>
        <v>0</v>
      </c>
      <c r="T22" s="34">
        <f t="shared" si="4"/>
        <v>0</v>
      </c>
      <c r="U22" s="34">
        <f t="shared" si="4"/>
        <v>0</v>
      </c>
      <c r="V22" s="34">
        <f t="shared" si="4"/>
        <v>0</v>
      </c>
      <c r="W22" s="34">
        <f t="shared" si="4"/>
        <v>0</v>
      </c>
      <c r="X22" s="34">
        <f t="shared" si="4"/>
        <v>0</v>
      </c>
      <c r="Y22" s="34">
        <f t="shared" si="4"/>
        <v>0</v>
      </c>
      <c r="Z22" s="34">
        <f t="shared" si="4"/>
        <v>0</v>
      </c>
      <c r="AA22" s="34">
        <f t="shared" si="4"/>
        <v>0</v>
      </c>
      <c r="AB22" s="34">
        <f t="shared" si="4"/>
        <v>0</v>
      </c>
      <c r="AC22" s="34">
        <f t="shared" si="4"/>
        <v>0</v>
      </c>
      <c r="AD22" s="34">
        <f t="shared" si="4"/>
        <v>0</v>
      </c>
      <c r="AE22" s="34"/>
      <c r="AF22" s="34">
        <f t="shared" si="5"/>
        <v>0</v>
      </c>
    </row>
    <row r="23" spans="17:32">
      <c r="Q23" s="32"/>
      <c r="R23" s="34" t="s">
        <v>97</v>
      </c>
      <c r="S23" s="34">
        <f t="shared" si="4"/>
        <v>0</v>
      </c>
      <c r="T23" s="34">
        <f t="shared" si="4"/>
        <v>0</v>
      </c>
      <c r="U23" s="34">
        <f t="shared" si="4"/>
        <v>0</v>
      </c>
      <c r="V23" s="34">
        <f t="shared" si="4"/>
        <v>0</v>
      </c>
      <c r="W23" s="34">
        <f t="shared" si="4"/>
        <v>10000</v>
      </c>
      <c r="X23" s="34">
        <f t="shared" si="4"/>
        <v>0</v>
      </c>
      <c r="Y23" s="34">
        <f t="shared" si="4"/>
        <v>0</v>
      </c>
      <c r="Z23" s="34">
        <f t="shared" si="4"/>
        <v>0</v>
      </c>
      <c r="AA23" s="34">
        <f t="shared" si="4"/>
        <v>0</v>
      </c>
      <c r="AB23" s="34">
        <f t="shared" si="4"/>
        <v>0</v>
      </c>
      <c r="AC23" s="34">
        <f t="shared" si="4"/>
        <v>0</v>
      </c>
      <c r="AD23" s="34">
        <f t="shared" si="4"/>
        <v>0</v>
      </c>
      <c r="AE23" s="34"/>
      <c r="AF23" s="34">
        <f t="shared" si="5"/>
        <v>10000</v>
      </c>
    </row>
    <row r="24" spans="17:32">
      <c r="Q24" s="32"/>
      <c r="R24" s="34" t="s">
        <v>98</v>
      </c>
      <c r="S24" s="34">
        <f t="shared" si="4"/>
        <v>0</v>
      </c>
      <c r="T24" s="34">
        <f t="shared" si="4"/>
        <v>134200</v>
      </c>
      <c r="U24" s="34">
        <f t="shared" si="4"/>
        <v>0</v>
      </c>
      <c r="V24" s="34">
        <f t="shared" si="4"/>
        <v>0</v>
      </c>
      <c r="W24" s="34">
        <f t="shared" si="4"/>
        <v>0</v>
      </c>
      <c r="X24" s="34">
        <f t="shared" si="4"/>
        <v>0</v>
      </c>
      <c r="Y24" s="34">
        <f t="shared" si="4"/>
        <v>0</v>
      </c>
      <c r="Z24" s="34">
        <f t="shared" si="4"/>
        <v>0</v>
      </c>
      <c r="AA24" s="34">
        <f t="shared" si="4"/>
        <v>0</v>
      </c>
      <c r="AB24" s="34">
        <f t="shared" si="4"/>
        <v>0</v>
      </c>
      <c r="AC24" s="34">
        <f t="shared" si="4"/>
        <v>0</v>
      </c>
      <c r="AD24" s="34">
        <f t="shared" si="4"/>
        <v>0</v>
      </c>
      <c r="AE24" s="34"/>
      <c r="AF24" s="34">
        <f t="shared" si="5"/>
        <v>134200</v>
      </c>
    </row>
    <row r="25" spans="17:32">
      <c r="Q25" s="32"/>
      <c r="R25" s="34"/>
      <c r="S25" s="34">
        <f t="shared" si="4"/>
        <v>0</v>
      </c>
      <c r="T25" s="34">
        <f t="shared" si="4"/>
        <v>0</v>
      </c>
      <c r="U25" s="34">
        <f t="shared" si="4"/>
        <v>0</v>
      </c>
      <c r="V25" s="34">
        <f t="shared" si="4"/>
        <v>0</v>
      </c>
      <c r="W25" s="34">
        <f t="shared" si="4"/>
        <v>0</v>
      </c>
      <c r="X25" s="34">
        <f t="shared" si="4"/>
        <v>0</v>
      </c>
      <c r="Y25" s="34">
        <f t="shared" si="4"/>
        <v>0</v>
      </c>
      <c r="Z25" s="34">
        <f t="shared" si="4"/>
        <v>0</v>
      </c>
      <c r="AA25" s="34">
        <f t="shared" si="4"/>
        <v>0</v>
      </c>
      <c r="AB25" s="34">
        <f t="shared" si="4"/>
        <v>0</v>
      </c>
      <c r="AC25" s="34">
        <f t="shared" si="4"/>
        <v>0</v>
      </c>
      <c r="AD25" s="34">
        <f t="shared" si="4"/>
        <v>0</v>
      </c>
      <c r="AE25" s="34"/>
      <c r="AF25" s="34">
        <f t="shared" si="5"/>
        <v>0</v>
      </c>
    </row>
    <row r="26" spans="17:32">
      <c r="Q26" s="32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</row>
    <row r="27" spans="17:32">
      <c r="Q27" s="32"/>
      <c r="R27" s="34"/>
      <c r="S27" s="34">
        <f>SUM(S19:S26)</f>
        <v>0</v>
      </c>
      <c r="T27" s="34">
        <f t="shared" ref="T27:AD27" si="6">SUM(T19:T26)</f>
        <v>134200</v>
      </c>
      <c r="U27" s="34">
        <f t="shared" si="6"/>
        <v>10000</v>
      </c>
      <c r="V27" s="34">
        <f t="shared" si="6"/>
        <v>0</v>
      </c>
      <c r="W27" s="34">
        <f t="shared" si="6"/>
        <v>20000</v>
      </c>
      <c r="X27" s="34">
        <f t="shared" si="6"/>
        <v>6000</v>
      </c>
      <c r="Y27" s="34">
        <f t="shared" si="6"/>
        <v>0</v>
      </c>
      <c r="Z27" s="34">
        <f t="shared" si="6"/>
        <v>0</v>
      </c>
      <c r="AA27" s="34">
        <f t="shared" si="6"/>
        <v>6000</v>
      </c>
      <c r="AB27" s="34">
        <f t="shared" si="6"/>
        <v>7000</v>
      </c>
      <c r="AC27" s="34">
        <f t="shared" si="6"/>
        <v>0</v>
      </c>
      <c r="AD27" s="34">
        <f t="shared" si="6"/>
        <v>0</v>
      </c>
      <c r="AE27" s="34"/>
      <c r="AF27" s="34">
        <f>SUM(S27:AD27)</f>
        <v>183200</v>
      </c>
    </row>
    <row r="28" spans="17:32">
      <c r="Q28" s="32" t="s">
        <v>91</v>
      </c>
      <c r="R28" s="34"/>
      <c r="S28" s="34">
        <v>0</v>
      </c>
      <c r="T28" s="34">
        <v>0</v>
      </c>
      <c r="U28" s="34">
        <v>0</v>
      </c>
      <c r="V28" s="34">
        <v>0</v>
      </c>
      <c r="W28" s="34"/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/>
      <c r="AD28" s="34"/>
      <c r="AE28" s="34"/>
      <c r="AF28" s="34">
        <f>SUM(S28:AD28)</f>
        <v>0</v>
      </c>
    </row>
    <row r="29" spans="17:32">
      <c r="Q29" s="32" t="s">
        <v>92</v>
      </c>
      <c r="R29" s="34"/>
      <c r="S29" s="34">
        <f>S27-S28</f>
        <v>0</v>
      </c>
      <c r="T29" s="34">
        <f t="shared" ref="T29:AD29" si="7">T27-T28</f>
        <v>134200</v>
      </c>
      <c r="U29" s="34">
        <f t="shared" si="7"/>
        <v>10000</v>
      </c>
      <c r="V29" s="34">
        <f t="shared" si="7"/>
        <v>0</v>
      </c>
      <c r="W29" s="34">
        <f t="shared" si="7"/>
        <v>20000</v>
      </c>
      <c r="X29" s="34">
        <f t="shared" si="7"/>
        <v>6000</v>
      </c>
      <c r="Y29" s="34">
        <f t="shared" si="7"/>
        <v>0</v>
      </c>
      <c r="Z29" s="34">
        <f t="shared" si="7"/>
        <v>0</v>
      </c>
      <c r="AA29" s="34">
        <f t="shared" si="7"/>
        <v>6000</v>
      </c>
      <c r="AB29" s="34">
        <f t="shared" si="7"/>
        <v>7000</v>
      </c>
      <c r="AC29" s="34">
        <f t="shared" si="7"/>
        <v>0</v>
      </c>
      <c r="AD29" s="34">
        <f t="shared" si="7"/>
        <v>0</v>
      </c>
      <c r="AE29" s="34"/>
      <c r="AF29" s="34">
        <f>SUM(S29:AD29)</f>
        <v>183200</v>
      </c>
    </row>
    <row r="30" spans="17:32">
      <c r="Q30" s="32"/>
      <c r="R30" s="35"/>
      <c r="S30" s="35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</row>
    <row r="31" spans="17:32">
      <c r="Q31" s="32"/>
      <c r="R31" s="35"/>
      <c r="S31" s="35">
        <f>S12+S27</f>
        <v>2000</v>
      </c>
      <c r="T31" s="35">
        <f t="shared" ref="T31:AD31" si="8">T12+T27</f>
        <v>347100</v>
      </c>
      <c r="U31" s="35">
        <f t="shared" si="8"/>
        <v>35000</v>
      </c>
      <c r="V31" s="35">
        <f t="shared" si="8"/>
        <v>81000</v>
      </c>
      <c r="W31" s="35">
        <f t="shared" si="8"/>
        <v>56500</v>
      </c>
      <c r="X31" s="35">
        <f t="shared" si="8"/>
        <v>66500</v>
      </c>
      <c r="Y31" s="35">
        <f t="shared" si="8"/>
        <v>45000</v>
      </c>
      <c r="Z31" s="35">
        <f t="shared" si="8"/>
        <v>86500</v>
      </c>
      <c r="AA31" s="35">
        <f t="shared" si="8"/>
        <v>32000</v>
      </c>
      <c r="AB31" s="35">
        <f t="shared" si="8"/>
        <v>83200</v>
      </c>
      <c r="AC31" s="35">
        <f t="shared" si="8"/>
        <v>10000</v>
      </c>
      <c r="AD31" s="35">
        <f t="shared" si="8"/>
        <v>37000</v>
      </c>
      <c r="AE31" s="32"/>
      <c r="AF31" s="32"/>
    </row>
    <row r="33" spans="1:32">
      <c r="R33" s="32">
        <v>3110</v>
      </c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3">
        <f>SUM(AF35:AF42)</f>
        <v>125000</v>
      </c>
    </row>
    <row r="34" spans="1:32" ht="21">
      <c r="A34" s="10"/>
      <c r="B34" s="115" t="s">
        <v>4</v>
      </c>
      <c r="C34" s="115"/>
      <c r="D34" s="115"/>
      <c r="E34" s="115"/>
      <c r="F34" s="10"/>
      <c r="G34" s="20"/>
      <c r="I34" s="9"/>
      <c r="R34" s="32"/>
      <c r="S34" s="32">
        <v>1</v>
      </c>
      <c r="T34" s="32">
        <v>2</v>
      </c>
      <c r="U34" s="32">
        <v>3</v>
      </c>
      <c r="V34" s="32">
        <v>4</v>
      </c>
      <c r="W34" s="32">
        <v>5</v>
      </c>
      <c r="X34" s="32">
        <v>6</v>
      </c>
      <c r="Y34" s="32">
        <v>7</v>
      </c>
      <c r="Z34" s="32">
        <v>8</v>
      </c>
      <c r="AA34" s="32">
        <v>9</v>
      </c>
      <c r="AB34" s="32">
        <v>10</v>
      </c>
      <c r="AC34" s="32">
        <v>11</v>
      </c>
      <c r="AD34" s="32">
        <v>12</v>
      </c>
      <c r="AE34" s="32"/>
      <c r="AF34" s="32" t="s">
        <v>82</v>
      </c>
    </row>
    <row r="35" spans="1:32" ht="21">
      <c r="A35" s="10"/>
      <c r="B35" s="114" t="s">
        <v>59</v>
      </c>
      <c r="C35" s="114"/>
      <c r="D35" s="114"/>
      <c r="E35" s="114"/>
      <c r="F35" s="10"/>
      <c r="G35" s="20"/>
      <c r="I35" s="9"/>
      <c r="R35" s="34" t="s">
        <v>88</v>
      </c>
      <c r="S35" s="34">
        <f t="shared" ref="S35:AE37" si="9">SUMIFS($O:$O,$N:$N,$R35,$I:$I,S$3)</f>
        <v>0</v>
      </c>
      <c r="T35" s="34">
        <f t="shared" si="9"/>
        <v>0</v>
      </c>
      <c r="U35" s="34">
        <f t="shared" si="9"/>
        <v>50000</v>
      </c>
      <c r="V35" s="34">
        <f t="shared" si="9"/>
        <v>30000</v>
      </c>
      <c r="W35" s="34">
        <f t="shared" si="9"/>
        <v>45000</v>
      </c>
      <c r="X35" s="34">
        <f t="shared" si="9"/>
        <v>0</v>
      </c>
      <c r="Y35" s="34">
        <f t="shared" si="9"/>
        <v>0</v>
      </c>
      <c r="Z35" s="34">
        <f t="shared" si="9"/>
        <v>0</v>
      </c>
      <c r="AA35" s="34">
        <f t="shared" si="9"/>
        <v>0</v>
      </c>
      <c r="AB35" s="34">
        <f t="shared" si="9"/>
        <v>0</v>
      </c>
      <c r="AC35" s="34">
        <f t="shared" si="9"/>
        <v>0</v>
      </c>
      <c r="AD35" s="34">
        <f t="shared" si="9"/>
        <v>0</v>
      </c>
      <c r="AE35" s="34">
        <f t="shared" si="9"/>
        <v>0</v>
      </c>
      <c r="AF35" s="34">
        <f>SUM(S35:AE35)</f>
        <v>125000</v>
      </c>
    </row>
    <row r="36" spans="1:32" ht="21">
      <c r="A36" s="9"/>
      <c r="B36" s="9"/>
      <c r="C36" s="10" t="s">
        <v>106</v>
      </c>
      <c r="D36" s="9"/>
      <c r="E36" s="9"/>
      <c r="F36" s="9"/>
      <c r="G36" s="20"/>
      <c r="I36" s="9"/>
      <c r="R36" s="34" t="s">
        <v>89</v>
      </c>
      <c r="S36" s="34">
        <f t="shared" si="9"/>
        <v>0</v>
      </c>
      <c r="T36" s="34">
        <f t="shared" si="9"/>
        <v>0</v>
      </c>
      <c r="U36" s="34">
        <f t="shared" si="9"/>
        <v>0</v>
      </c>
      <c r="V36" s="34">
        <f t="shared" si="9"/>
        <v>0</v>
      </c>
      <c r="W36" s="34">
        <f t="shared" si="9"/>
        <v>0</v>
      </c>
      <c r="X36" s="34">
        <f t="shared" si="9"/>
        <v>0</v>
      </c>
      <c r="Y36" s="34">
        <f t="shared" si="9"/>
        <v>0</v>
      </c>
      <c r="Z36" s="34">
        <f t="shared" si="9"/>
        <v>0</v>
      </c>
      <c r="AA36" s="34">
        <f t="shared" si="9"/>
        <v>0</v>
      </c>
      <c r="AB36" s="34">
        <f t="shared" si="9"/>
        <v>0</v>
      </c>
      <c r="AC36" s="34">
        <f t="shared" si="9"/>
        <v>0</v>
      </c>
      <c r="AD36" s="34">
        <f t="shared" si="9"/>
        <v>0</v>
      </c>
      <c r="AE36" s="34">
        <f t="shared" si="9"/>
        <v>0</v>
      </c>
      <c r="AF36" s="34">
        <f>SUM(S36:AE36)</f>
        <v>0</v>
      </c>
    </row>
    <row r="37" spans="1:32">
      <c r="R37" s="34" t="s">
        <v>145</v>
      </c>
      <c r="S37" s="34">
        <f t="shared" si="9"/>
        <v>0</v>
      </c>
      <c r="T37" s="34">
        <f t="shared" si="9"/>
        <v>0</v>
      </c>
      <c r="U37" s="34">
        <f t="shared" si="9"/>
        <v>0</v>
      </c>
      <c r="V37" s="34">
        <f t="shared" si="9"/>
        <v>0</v>
      </c>
      <c r="W37" s="34">
        <f t="shared" si="9"/>
        <v>0</v>
      </c>
      <c r="X37" s="34">
        <f t="shared" si="9"/>
        <v>0</v>
      </c>
      <c r="Y37" s="34">
        <f t="shared" si="9"/>
        <v>0</v>
      </c>
      <c r="Z37" s="34">
        <f t="shared" si="9"/>
        <v>0</v>
      </c>
      <c r="AA37" s="34">
        <f t="shared" si="9"/>
        <v>0</v>
      </c>
      <c r="AB37" s="34">
        <f t="shared" si="9"/>
        <v>0</v>
      </c>
      <c r="AC37" s="34">
        <f t="shared" si="9"/>
        <v>0</v>
      </c>
      <c r="AD37" s="34">
        <f t="shared" si="9"/>
        <v>0</v>
      </c>
      <c r="AE37" s="34">
        <f t="shared" si="9"/>
        <v>0</v>
      </c>
      <c r="AF37" s="34">
        <f>SUM(S37:AE37)</f>
        <v>0</v>
      </c>
    </row>
    <row r="38" spans="1:32" s="12" customFormat="1" ht="41.4">
      <c r="A38" s="14" t="s">
        <v>3</v>
      </c>
      <c r="B38" s="14" t="s">
        <v>0</v>
      </c>
      <c r="C38" s="15" t="s">
        <v>1</v>
      </c>
      <c r="D38" s="15" t="s">
        <v>5</v>
      </c>
      <c r="E38" s="14" t="s">
        <v>6</v>
      </c>
      <c r="F38" s="14" t="s">
        <v>2</v>
      </c>
      <c r="G38" s="21" t="s">
        <v>7</v>
      </c>
      <c r="H38" s="11" t="s">
        <v>43</v>
      </c>
      <c r="I38" s="36" t="s">
        <v>99</v>
      </c>
      <c r="J38" s="36"/>
      <c r="K38" s="37">
        <v>2210</v>
      </c>
      <c r="L38" s="38"/>
      <c r="M38" s="38">
        <v>2240</v>
      </c>
      <c r="N38" s="38"/>
      <c r="O38" s="38">
        <v>3110</v>
      </c>
      <c r="P38" s="12" t="s">
        <v>144</v>
      </c>
    </row>
    <row r="39" spans="1:32" ht="27.6">
      <c r="A39" s="24">
        <v>1</v>
      </c>
      <c r="B39" s="25" t="s">
        <v>8</v>
      </c>
      <c r="C39" s="26" t="s">
        <v>22</v>
      </c>
      <c r="D39" s="27" t="s">
        <v>51</v>
      </c>
      <c r="E39" s="28" t="s">
        <v>9</v>
      </c>
      <c r="F39" s="29" t="s">
        <v>10</v>
      </c>
      <c r="G39" s="30">
        <v>1000</v>
      </c>
      <c r="H39" s="24">
        <f>SUM(J39:O39)</f>
        <v>1000</v>
      </c>
      <c r="I39" s="2">
        <v>1</v>
      </c>
      <c r="J39" s="2" t="s">
        <v>83</v>
      </c>
      <c r="K39" s="2">
        <v>1000</v>
      </c>
      <c r="P39" s="39">
        <f>G39-H39</f>
        <v>0</v>
      </c>
    </row>
    <row r="40" spans="1:32" ht="27.6">
      <c r="A40" s="6">
        <v>2</v>
      </c>
      <c r="B40" s="1" t="s">
        <v>11</v>
      </c>
      <c r="C40" s="5" t="s">
        <v>22</v>
      </c>
      <c r="D40" s="3" t="s">
        <v>51</v>
      </c>
      <c r="E40" s="1" t="s">
        <v>12</v>
      </c>
      <c r="F40" s="7" t="s">
        <v>10</v>
      </c>
      <c r="G40" s="22">
        <v>1000</v>
      </c>
      <c r="H40" s="24">
        <f>SUM(J40:O40)</f>
        <v>1000</v>
      </c>
      <c r="I40" s="2">
        <v>1</v>
      </c>
      <c r="J40" s="2" t="s">
        <v>83</v>
      </c>
      <c r="K40" s="2">
        <v>1000</v>
      </c>
      <c r="P40" s="39">
        <f t="shared" ref="P40:P102" si="10">G40-H40</f>
        <v>0</v>
      </c>
    </row>
    <row r="41" spans="1:32" ht="69">
      <c r="A41" s="6">
        <v>3</v>
      </c>
      <c r="B41" s="1" t="s">
        <v>107</v>
      </c>
      <c r="C41" s="5" t="s">
        <v>14</v>
      </c>
      <c r="D41" s="3" t="s">
        <v>51</v>
      </c>
      <c r="E41" s="1" t="s">
        <v>13</v>
      </c>
      <c r="F41" s="7" t="s">
        <v>42</v>
      </c>
      <c r="G41" s="22">
        <v>1000</v>
      </c>
      <c r="H41" s="24">
        <f>SUM(J41:O41)</f>
        <v>1000</v>
      </c>
      <c r="I41" s="2">
        <v>2</v>
      </c>
      <c r="J41" s="2" t="s">
        <v>83</v>
      </c>
      <c r="K41" s="2">
        <v>1000</v>
      </c>
      <c r="P41" s="39">
        <f t="shared" si="10"/>
        <v>0</v>
      </c>
    </row>
    <row r="42" spans="1:32" ht="27.6">
      <c r="A42" s="6">
        <v>5</v>
      </c>
      <c r="B42" s="4" t="s">
        <v>53</v>
      </c>
      <c r="C42" s="5" t="s">
        <v>14</v>
      </c>
      <c r="D42" s="3" t="s">
        <v>49</v>
      </c>
      <c r="E42" s="1" t="s">
        <v>9</v>
      </c>
      <c r="F42" s="1" t="s">
        <v>42</v>
      </c>
      <c r="G42" s="22">
        <v>2000</v>
      </c>
      <c r="H42" s="24">
        <f>SUM(J42:O42)</f>
        <v>2000</v>
      </c>
      <c r="I42" s="2">
        <v>2</v>
      </c>
      <c r="J42" s="2" t="s">
        <v>83</v>
      </c>
      <c r="K42" s="2">
        <v>2000</v>
      </c>
      <c r="P42" s="39">
        <f t="shared" si="10"/>
        <v>0</v>
      </c>
    </row>
    <row r="43" spans="1:32" ht="41.4">
      <c r="A43" s="40">
        <v>6</v>
      </c>
      <c r="B43" s="41" t="s">
        <v>31</v>
      </c>
      <c r="C43" s="42" t="s">
        <v>30</v>
      </c>
      <c r="D43" s="43" t="s">
        <v>54</v>
      </c>
      <c r="E43" s="44" t="s">
        <v>15</v>
      </c>
      <c r="F43" s="44" t="s">
        <v>131</v>
      </c>
      <c r="G43" s="45">
        <v>1000</v>
      </c>
      <c r="H43" s="46">
        <f>SUM(J43:O44)</f>
        <v>1000</v>
      </c>
      <c r="I43" s="47">
        <v>3</v>
      </c>
      <c r="J43" s="47" t="s">
        <v>85</v>
      </c>
      <c r="K43" s="47">
        <v>500</v>
      </c>
      <c r="L43" s="47"/>
      <c r="M43" s="47"/>
      <c r="N43" s="47"/>
      <c r="O43" s="47"/>
      <c r="P43" s="39">
        <f t="shared" si="10"/>
        <v>0</v>
      </c>
    </row>
    <row r="44" spans="1:32">
      <c r="A44" s="40"/>
      <c r="B44" s="41"/>
      <c r="C44" s="42"/>
      <c r="D44" s="43"/>
      <c r="E44" s="44"/>
      <c r="F44" s="44"/>
      <c r="G44" s="45"/>
      <c r="H44" s="40"/>
      <c r="I44" s="47">
        <v>3</v>
      </c>
      <c r="J44" s="47" t="s">
        <v>83</v>
      </c>
      <c r="K44" s="47">
        <v>500</v>
      </c>
      <c r="L44" s="47"/>
      <c r="M44" s="47"/>
      <c r="N44" s="47"/>
      <c r="O44" s="47"/>
      <c r="P44" s="39">
        <f t="shared" si="10"/>
        <v>0</v>
      </c>
    </row>
    <row r="45" spans="1:32" ht="27.6">
      <c r="A45" s="6">
        <v>7</v>
      </c>
      <c r="B45" s="4" t="s">
        <v>67</v>
      </c>
      <c r="C45" s="5" t="s">
        <v>30</v>
      </c>
      <c r="D45" s="3" t="s">
        <v>49</v>
      </c>
      <c r="E45" s="1" t="s">
        <v>9</v>
      </c>
      <c r="F45" s="1" t="s">
        <v>10</v>
      </c>
      <c r="G45" s="22">
        <v>1000</v>
      </c>
      <c r="H45" s="24">
        <f>SUM(J45:O45)</f>
        <v>1000</v>
      </c>
      <c r="I45" s="2">
        <v>3</v>
      </c>
      <c r="J45" s="2" t="s">
        <v>83</v>
      </c>
      <c r="K45" s="2">
        <v>1000</v>
      </c>
      <c r="P45" s="39">
        <f t="shared" si="10"/>
        <v>0</v>
      </c>
    </row>
    <row r="46" spans="1:32" ht="41.4">
      <c r="A46" s="6">
        <v>8</v>
      </c>
      <c r="B46" s="1" t="s">
        <v>108</v>
      </c>
      <c r="C46" s="5" t="s">
        <v>30</v>
      </c>
      <c r="D46" s="3" t="s">
        <v>49</v>
      </c>
      <c r="E46" s="1" t="s">
        <v>9</v>
      </c>
      <c r="F46" s="7" t="s">
        <v>42</v>
      </c>
      <c r="G46" s="22">
        <v>1000</v>
      </c>
      <c r="H46" s="24">
        <f>SUM(J46:O46)</f>
        <v>1000</v>
      </c>
      <c r="I46" s="2">
        <v>3</v>
      </c>
      <c r="J46" s="2" t="s">
        <v>83</v>
      </c>
      <c r="K46" s="2">
        <v>1000</v>
      </c>
      <c r="P46" s="39">
        <f t="shared" si="10"/>
        <v>0</v>
      </c>
    </row>
    <row r="47" spans="1:32" ht="69">
      <c r="A47" s="48"/>
      <c r="B47" s="49" t="s">
        <v>124</v>
      </c>
      <c r="C47" s="50" t="s">
        <v>125</v>
      </c>
      <c r="D47" s="50" t="s">
        <v>51</v>
      </c>
      <c r="E47" s="49" t="s">
        <v>126</v>
      </c>
      <c r="F47" s="51" t="s">
        <v>127</v>
      </c>
      <c r="G47" s="52">
        <v>51000</v>
      </c>
      <c r="H47" s="53">
        <f>SUM(J47:O48)</f>
        <v>51000</v>
      </c>
      <c r="I47" s="54">
        <v>3</v>
      </c>
      <c r="J47" s="54" t="s">
        <v>83</v>
      </c>
      <c r="K47" s="54">
        <v>700</v>
      </c>
      <c r="L47" s="54"/>
      <c r="M47" s="54"/>
      <c r="N47" s="54" t="s">
        <v>88</v>
      </c>
      <c r="O47" s="54">
        <v>50000</v>
      </c>
      <c r="P47" s="39">
        <f t="shared" si="10"/>
        <v>0</v>
      </c>
    </row>
    <row r="48" spans="1:32">
      <c r="A48" s="48"/>
      <c r="B48" s="49"/>
      <c r="C48" s="50"/>
      <c r="D48" s="50"/>
      <c r="E48" s="49"/>
      <c r="F48" s="51"/>
      <c r="G48" s="52"/>
      <c r="H48" s="53"/>
      <c r="I48" s="54">
        <v>3</v>
      </c>
      <c r="J48" s="54" t="s">
        <v>85</v>
      </c>
      <c r="K48" s="54">
        <v>300</v>
      </c>
      <c r="L48" s="54"/>
      <c r="M48" s="54"/>
      <c r="N48" s="54"/>
      <c r="O48" s="54"/>
      <c r="P48" s="39">
        <f t="shared" si="10"/>
        <v>0</v>
      </c>
    </row>
    <row r="49" spans="1:16" ht="31.2">
      <c r="A49" s="6">
        <v>11</v>
      </c>
      <c r="B49" s="1" t="s">
        <v>73</v>
      </c>
      <c r="C49" s="3" t="s">
        <v>72</v>
      </c>
      <c r="D49" s="3" t="s">
        <v>51</v>
      </c>
      <c r="E49" s="1" t="s">
        <v>9</v>
      </c>
      <c r="F49" s="16" t="s">
        <v>132</v>
      </c>
      <c r="G49" s="22">
        <v>20000</v>
      </c>
      <c r="H49" s="24">
        <f>SUM(J49:O49)</f>
        <v>20000</v>
      </c>
      <c r="I49" s="2">
        <v>4</v>
      </c>
      <c r="J49" s="2" t="s">
        <v>86</v>
      </c>
      <c r="K49" s="2">
        <v>20000</v>
      </c>
      <c r="P49" s="39">
        <f t="shared" si="10"/>
        <v>0</v>
      </c>
    </row>
    <row r="50" spans="1:16" ht="41.4">
      <c r="A50" s="6">
        <v>12</v>
      </c>
      <c r="B50" s="1" t="s">
        <v>18</v>
      </c>
      <c r="C50" s="5" t="s">
        <v>17</v>
      </c>
      <c r="D50" s="3" t="s">
        <v>51</v>
      </c>
      <c r="E50" s="1" t="s">
        <v>9</v>
      </c>
      <c r="F50" s="1" t="s">
        <v>10</v>
      </c>
      <c r="G50" s="22">
        <v>1000</v>
      </c>
      <c r="H50" s="24">
        <f>SUM(J50:O50)</f>
        <v>1000</v>
      </c>
      <c r="I50" s="2">
        <v>4</v>
      </c>
      <c r="J50" s="2" t="s">
        <v>83</v>
      </c>
      <c r="K50" s="2">
        <v>1000</v>
      </c>
      <c r="P50" s="39">
        <f t="shared" si="10"/>
        <v>0</v>
      </c>
    </row>
    <row r="51" spans="1:16" ht="41.4">
      <c r="A51" s="55"/>
      <c r="B51" s="56" t="s">
        <v>115</v>
      </c>
      <c r="C51" s="57" t="s">
        <v>16</v>
      </c>
      <c r="D51" s="58" t="s">
        <v>113</v>
      </c>
      <c r="E51" s="56" t="s">
        <v>114</v>
      </c>
      <c r="F51" s="56" t="s">
        <v>133</v>
      </c>
      <c r="G51" s="59">
        <v>23000</v>
      </c>
      <c r="H51" s="60">
        <f>SUM(J51:O52)</f>
        <v>23000</v>
      </c>
      <c r="I51" s="61">
        <v>5</v>
      </c>
      <c r="J51" s="61" t="s">
        <v>85</v>
      </c>
      <c r="K51" s="61">
        <v>3000</v>
      </c>
      <c r="L51" s="61" t="s">
        <v>94</v>
      </c>
      <c r="M51" s="61">
        <v>10000</v>
      </c>
      <c r="N51" s="61"/>
      <c r="O51" s="61"/>
      <c r="P51" s="39">
        <f t="shared" si="10"/>
        <v>0</v>
      </c>
    </row>
    <row r="52" spans="1:16">
      <c r="A52" s="55"/>
      <c r="B52" s="56"/>
      <c r="C52" s="57"/>
      <c r="D52" s="58"/>
      <c r="E52" s="56"/>
      <c r="F52" s="56"/>
      <c r="G52" s="59"/>
      <c r="H52" s="60"/>
      <c r="I52" s="61">
        <v>5</v>
      </c>
      <c r="J52" s="61"/>
      <c r="K52" s="61"/>
      <c r="L52" s="61" t="s">
        <v>97</v>
      </c>
      <c r="M52" s="61">
        <v>10000</v>
      </c>
      <c r="N52" s="61"/>
      <c r="O52" s="61"/>
      <c r="P52" s="39">
        <f t="shared" si="10"/>
        <v>0</v>
      </c>
    </row>
    <row r="53" spans="1:16" ht="55.2">
      <c r="A53" s="6"/>
      <c r="B53" s="1" t="s">
        <v>112</v>
      </c>
      <c r="C53" s="5" t="s">
        <v>16</v>
      </c>
      <c r="D53" s="3" t="s">
        <v>51</v>
      </c>
      <c r="E53" s="1" t="s">
        <v>15</v>
      </c>
      <c r="F53" s="1" t="s">
        <v>134</v>
      </c>
      <c r="G53" s="22">
        <v>46000</v>
      </c>
      <c r="H53" s="24">
        <f t="shared" ref="H53:H58" si="11">SUM(J53:O53)</f>
        <v>46000</v>
      </c>
      <c r="I53" s="2">
        <v>5</v>
      </c>
      <c r="J53" s="2" t="s">
        <v>83</v>
      </c>
      <c r="K53" s="2">
        <v>1000</v>
      </c>
      <c r="N53" s="2" t="s">
        <v>88</v>
      </c>
      <c r="O53" s="2">
        <v>45000</v>
      </c>
      <c r="P53" s="39">
        <f t="shared" si="10"/>
        <v>0</v>
      </c>
    </row>
    <row r="54" spans="1:16" ht="27.6">
      <c r="A54" s="6">
        <v>13</v>
      </c>
      <c r="B54" s="1" t="s">
        <v>74</v>
      </c>
      <c r="C54" s="5" t="s">
        <v>16</v>
      </c>
      <c r="D54" s="3" t="s">
        <v>51</v>
      </c>
      <c r="E54" s="1" t="s">
        <v>9</v>
      </c>
      <c r="F54" s="1" t="s">
        <v>135</v>
      </c>
      <c r="G54" s="22">
        <v>30000</v>
      </c>
      <c r="H54" s="24">
        <f t="shared" si="11"/>
        <v>30000</v>
      </c>
      <c r="I54" s="2">
        <v>5</v>
      </c>
      <c r="J54" s="2" t="s">
        <v>86</v>
      </c>
      <c r="K54" s="2">
        <v>30000</v>
      </c>
      <c r="P54" s="39">
        <f t="shared" si="10"/>
        <v>0</v>
      </c>
    </row>
    <row r="55" spans="1:16" ht="41.4">
      <c r="A55" s="6">
        <v>14</v>
      </c>
      <c r="B55" s="1" t="s">
        <v>62</v>
      </c>
      <c r="C55" s="3" t="s">
        <v>58</v>
      </c>
      <c r="D55" s="3" t="s">
        <v>51</v>
      </c>
      <c r="E55" s="1" t="s">
        <v>13</v>
      </c>
      <c r="F55" s="1" t="s">
        <v>102</v>
      </c>
      <c r="G55" s="22">
        <v>40000</v>
      </c>
      <c r="H55" s="24">
        <f t="shared" si="11"/>
        <v>40000</v>
      </c>
      <c r="I55" s="2">
        <v>4</v>
      </c>
      <c r="J55" s="2" t="s">
        <v>86</v>
      </c>
      <c r="K55" s="2">
        <v>10000</v>
      </c>
      <c r="N55" s="2" t="s">
        <v>88</v>
      </c>
      <c r="O55" s="2">
        <v>30000</v>
      </c>
      <c r="P55" s="39">
        <f t="shared" si="10"/>
        <v>0</v>
      </c>
    </row>
    <row r="56" spans="1:16" ht="41.4">
      <c r="A56" s="6">
        <v>16</v>
      </c>
      <c r="B56" s="1" t="s">
        <v>75</v>
      </c>
      <c r="C56" s="5" t="s">
        <v>16</v>
      </c>
      <c r="D56" s="3" t="s">
        <v>51</v>
      </c>
      <c r="E56" s="1" t="s">
        <v>9</v>
      </c>
      <c r="F56" s="1" t="s">
        <v>65</v>
      </c>
      <c r="G56" s="22">
        <v>1500</v>
      </c>
      <c r="H56" s="24">
        <f t="shared" si="11"/>
        <v>1500</v>
      </c>
      <c r="I56" s="2">
        <v>5</v>
      </c>
      <c r="J56" s="2" t="s">
        <v>86</v>
      </c>
      <c r="K56" s="2">
        <v>1500</v>
      </c>
      <c r="P56" s="39">
        <f t="shared" si="10"/>
        <v>0</v>
      </c>
    </row>
    <row r="57" spans="1:16" ht="27.6">
      <c r="A57" s="6">
        <v>17</v>
      </c>
      <c r="B57" s="1" t="s">
        <v>109</v>
      </c>
      <c r="C57" s="5" t="s">
        <v>16</v>
      </c>
      <c r="D57" s="3" t="s">
        <v>51</v>
      </c>
      <c r="E57" s="1" t="s">
        <v>9</v>
      </c>
      <c r="F57" s="7" t="s">
        <v>10</v>
      </c>
      <c r="G57" s="22">
        <v>1000</v>
      </c>
      <c r="H57" s="24">
        <f t="shared" si="11"/>
        <v>1000</v>
      </c>
      <c r="I57" s="2">
        <v>5</v>
      </c>
      <c r="J57" s="2" t="s">
        <v>83</v>
      </c>
      <c r="K57" s="2">
        <v>1000</v>
      </c>
      <c r="P57" s="39">
        <f t="shared" si="10"/>
        <v>0</v>
      </c>
    </row>
    <row r="58" spans="1:16" ht="27.6">
      <c r="A58" s="6">
        <v>18</v>
      </c>
      <c r="B58" s="1" t="s">
        <v>35</v>
      </c>
      <c r="C58" s="5" t="s">
        <v>33</v>
      </c>
      <c r="D58" s="3" t="s">
        <v>51</v>
      </c>
      <c r="E58" s="1" t="s">
        <v>36</v>
      </c>
      <c r="F58" s="1" t="s">
        <v>80</v>
      </c>
      <c r="G58" s="22">
        <v>7000</v>
      </c>
      <c r="H58" s="24">
        <f t="shared" si="11"/>
        <v>7000</v>
      </c>
      <c r="I58" s="2">
        <v>6</v>
      </c>
      <c r="J58" s="2" t="s">
        <v>86</v>
      </c>
      <c r="K58" s="2">
        <v>7000</v>
      </c>
      <c r="P58" s="39">
        <f t="shared" si="10"/>
        <v>0</v>
      </c>
    </row>
    <row r="59" spans="1:16" ht="41.4">
      <c r="A59" s="70">
        <v>19</v>
      </c>
      <c r="B59" s="71" t="s">
        <v>138</v>
      </c>
      <c r="C59" s="72" t="s">
        <v>19</v>
      </c>
      <c r="D59" s="73" t="s">
        <v>51</v>
      </c>
      <c r="E59" s="71" t="s">
        <v>13</v>
      </c>
      <c r="F59" s="71" t="s">
        <v>76</v>
      </c>
      <c r="G59" s="74">
        <v>10000</v>
      </c>
      <c r="H59" s="75">
        <f>SUM(J59:O60)</f>
        <v>10000</v>
      </c>
      <c r="I59" s="76">
        <v>8</v>
      </c>
      <c r="J59" s="76" t="s">
        <v>83</v>
      </c>
      <c r="K59" s="76">
        <v>3000</v>
      </c>
      <c r="L59" s="76"/>
      <c r="M59" s="76"/>
      <c r="N59" s="76"/>
      <c r="O59" s="76"/>
      <c r="P59" s="39">
        <f t="shared" si="10"/>
        <v>0</v>
      </c>
    </row>
    <row r="60" spans="1:16">
      <c r="A60" s="70"/>
      <c r="B60" s="71"/>
      <c r="C60" s="72"/>
      <c r="D60" s="73"/>
      <c r="E60" s="71"/>
      <c r="F60" s="71"/>
      <c r="G60" s="74"/>
      <c r="H60" s="75"/>
      <c r="I60" s="76">
        <v>8</v>
      </c>
      <c r="J60" s="76" t="s">
        <v>86</v>
      </c>
      <c r="K60" s="76">
        <v>7000</v>
      </c>
      <c r="L60" s="76"/>
      <c r="M60" s="76"/>
      <c r="N60" s="76"/>
      <c r="O60" s="76"/>
      <c r="P60" s="39"/>
    </row>
    <row r="61" spans="1:16" ht="69">
      <c r="A61" s="6">
        <v>20</v>
      </c>
      <c r="B61" s="1" t="s">
        <v>47</v>
      </c>
      <c r="C61" s="5" t="s">
        <v>19</v>
      </c>
      <c r="D61" s="3" t="s">
        <v>51</v>
      </c>
      <c r="E61" s="1" t="s">
        <v>9</v>
      </c>
      <c r="F61" s="1" t="s">
        <v>63</v>
      </c>
      <c r="G61" s="22">
        <v>4000</v>
      </c>
      <c r="H61" s="24">
        <f>SUM(J61:O61)</f>
        <v>4000</v>
      </c>
      <c r="I61" s="2">
        <v>8</v>
      </c>
      <c r="J61" s="2" t="s">
        <v>83</v>
      </c>
      <c r="K61" s="2">
        <v>4000</v>
      </c>
      <c r="P61" s="39">
        <f t="shared" si="10"/>
        <v>0</v>
      </c>
    </row>
    <row r="62" spans="1:16" ht="27.6">
      <c r="A62" s="6">
        <v>21</v>
      </c>
      <c r="B62" s="1" t="s">
        <v>136</v>
      </c>
      <c r="C62" s="5" t="s">
        <v>19</v>
      </c>
      <c r="D62" s="3" t="s">
        <v>51</v>
      </c>
      <c r="E62" s="1" t="s">
        <v>15</v>
      </c>
      <c r="F62" s="1" t="s">
        <v>137</v>
      </c>
      <c r="G62" s="22">
        <v>20000</v>
      </c>
      <c r="H62" s="24">
        <f>SUM(J62:O62)</f>
        <v>20000</v>
      </c>
      <c r="I62" s="2">
        <v>8</v>
      </c>
      <c r="J62" s="2" t="s">
        <v>86</v>
      </c>
      <c r="K62" s="2">
        <v>20000</v>
      </c>
      <c r="P62" s="39">
        <f t="shared" si="10"/>
        <v>0</v>
      </c>
    </row>
    <row r="63" spans="1:16" ht="41.4">
      <c r="A63" s="6">
        <v>22</v>
      </c>
      <c r="B63" s="1" t="s">
        <v>110</v>
      </c>
      <c r="C63" s="5" t="s">
        <v>19</v>
      </c>
      <c r="D63" s="3" t="s">
        <v>51</v>
      </c>
      <c r="E63" s="1" t="s">
        <v>9</v>
      </c>
      <c r="F63" s="1" t="s">
        <v>42</v>
      </c>
      <c r="G63" s="22">
        <v>1000</v>
      </c>
      <c r="H63" s="24">
        <f>SUM(J63:O63)</f>
        <v>1000</v>
      </c>
      <c r="I63" s="2">
        <v>8</v>
      </c>
      <c r="J63" s="2" t="s">
        <v>83</v>
      </c>
      <c r="K63" s="2">
        <v>1000</v>
      </c>
      <c r="P63" s="39">
        <f t="shared" si="10"/>
        <v>0</v>
      </c>
    </row>
    <row r="64" spans="1:16" ht="27.6">
      <c r="A64" s="77">
        <v>23</v>
      </c>
      <c r="B64" s="78" t="s">
        <v>28</v>
      </c>
      <c r="C64" s="79" t="s">
        <v>20</v>
      </c>
      <c r="D64" s="80" t="s">
        <v>45</v>
      </c>
      <c r="E64" s="78" t="s">
        <v>32</v>
      </c>
      <c r="F64" s="78" t="s">
        <v>77</v>
      </c>
      <c r="G64" s="81">
        <v>3500</v>
      </c>
      <c r="H64" s="82">
        <f>SUM(J64:O65)</f>
        <v>3500</v>
      </c>
      <c r="I64" s="83">
        <v>9</v>
      </c>
      <c r="J64" s="83" t="s">
        <v>83</v>
      </c>
      <c r="K64" s="83">
        <v>1500</v>
      </c>
      <c r="L64" s="83"/>
      <c r="M64" s="83"/>
      <c r="N64" s="83"/>
      <c r="O64" s="83"/>
      <c r="P64" s="39">
        <f t="shared" si="10"/>
        <v>0</v>
      </c>
    </row>
    <row r="65" spans="1:16">
      <c r="A65" s="77"/>
      <c r="B65" s="78"/>
      <c r="C65" s="79"/>
      <c r="D65" s="80"/>
      <c r="E65" s="78"/>
      <c r="F65" s="78"/>
      <c r="G65" s="81"/>
      <c r="H65" s="82"/>
      <c r="I65" s="83">
        <v>9</v>
      </c>
      <c r="J65" s="83" t="s">
        <v>85</v>
      </c>
      <c r="K65" s="83">
        <v>2000</v>
      </c>
      <c r="L65" s="83"/>
      <c r="M65" s="83"/>
      <c r="N65" s="83"/>
      <c r="O65" s="83"/>
      <c r="P65" s="39">
        <f t="shared" si="10"/>
        <v>0</v>
      </c>
    </row>
    <row r="66" spans="1:16" ht="41.4">
      <c r="A66" s="62"/>
      <c r="B66" s="63" t="s">
        <v>120</v>
      </c>
      <c r="C66" s="64" t="s">
        <v>121</v>
      </c>
      <c r="D66" s="65" t="s">
        <v>49</v>
      </c>
      <c r="E66" s="63" t="s">
        <v>122</v>
      </c>
      <c r="F66" s="63" t="s">
        <v>123</v>
      </c>
      <c r="G66" s="66">
        <v>28000</v>
      </c>
      <c r="H66" s="67">
        <f>SUM(J66:O67)</f>
        <v>28000</v>
      </c>
      <c r="I66" s="68">
        <v>9</v>
      </c>
      <c r="J66" s="68" t="s">
        <v>87</v>
      </c>
      <c r="K66" s="68">
        <v>20000</v>
      </c>
      <c r="L66" s="68" t="s">
        <v>94</v>
      </c>
      <c r="M66" s="68">
        <v>6000</v>
      </c>
      <c r="N66" s="68"/>
      <c r="O66" s="68"/>
      <c r="P66" s="39">
        <f t="shared" si="10"/>
        <v>0</v>
      </c>
    </row>
    <row r="67" spans="1:16">
      <c r="A67" s="62"/>
      <c r="B67" s="63"/>
      <c r="C67" s="64"/>
      <c r="D67" s="65"/>
      <c r="E67" s="63"/>
      <c r="F67" s="63"/>
      <c r="G67" s="66"/>
      <c r="H67" s="67"/>
      <c r="I67" s="68">
        <v>9</v>
      </c>
      <c r="J67" s="68" t="s">
        <v>85</v>
      </c>
      <c r="K67" s="68">
        <v>2000</v>
      </c>
      <c r="L67" s="68"/>
      <c r="M67" s="68"/>
      <c r="N67" s="68"/>
      <c r="O67" s="68"/>
      <c r="P67" s="39">
        <f t="shared" si="10"/>
        <v>0</v>
      </c>
    </row>
    <row r="68" spans="1:16" ht="27.6">
      <c r="A68" s="6">
        <v>24</v>
      </c>
      <c r="B68" s="1" t="s">
        <v>21</v>
      </c>
      <c r="C68" s="5" t="s">
        <v>20</v>
      </c>
      <c r="D68" s="3" t="s">
        <v>51</v>
      </c>
      <c r="E68" s="1" t="s">
        <v>46</v>
      </c>
      <c r="F68" s="1" t="s">
        <v>100</v>
      </c>
      <c r="G68" s="22">
        <v>500</v>
      </c>
      <c r="H68" s="24">
        <f>SUM(J68:O68)</f>
        <v>500</v>
      </c>
      <c r="I68" s="2">
        <v>9</v>
      </c>
      <c r="J68" s="2" t="s">
        <v>85</v>
      </c>
      <c r="K68" s="2">
        <v>500</v>
      </c>
      <c r="P68" s="39">
        <f t="shared" si="10"/>
        <v>0</v>
      </c>
    </row>
    <row r="69" spans="1:16" ht="27.6">
      <c r="A69" s="84">
        <v>25</v>
      </c>
      <c r="B69" s="85" t="s">
        <v>68</v>
      </c>
      <c r="C69" s="86" t="s">
        <v>23</v>
      </c>
      <c r="D69" s="87" t="s">
        <v>51</v>
      </c>
      <c r="E69" s="85" t="s">
        <v>69</v>
      </c>
      <c r="F69" s="85" t="s">
        <v>104</v>
      </c>
      <c r="G69" s="88">
        <v>4500</v>
      </c>
      <c r="H69" s="89">
        <f>SUM(J69:O70)</f>
        <v>4500</v>
      </c>
      <c r="I69" s="90">
        <v>10</v>
      </c>
      <c r="J69" s="90" t="s">
        <v>83</v>
      </c>
      <c r="K69" s="90">
        <v>2000</v>
      </c>
      <c r="L69" s="90"/>
      <c r="M69" s="90"/>
      <c r="N69" s="90"/>
      <c r="O69" s="90"/>
      <c r="P69" s="39">
        <f t="shared" si="10"/>
        <v>0</v>
      </c>
    </row>
    <row r="70" spans="1:16">
      <c r="A70" s="84"/>
      <c r="B70" s="85"/>
      <c r="C70" s="86"/>
      <c r="D70" s="87"/>
      <c r="E70" s="85"/>
      <c r="F70" s="85"/>
      <c r="G70" s="88"/>
      <c r="H70" s="89"/>
      <c r="I70" s="90">
        <v>10</v>
      </c>
      <c r="J70" s="90" t="s">
        <v>85</v>
      </c>
      <c r="K70" s="90">
        <v>2500</v>
      </c>
      <c r="L70" s="90"/>
      <c r="M70" s="90"/>
      <c r="N70" s="90"/>
      <c r="O70" s="90"/>
      <c r="P70" s="39"/>
    </row>
    <row r="71" spans="1:16" ht="41.4">
      <c r="A71" s="91">
        <v>26</v>
      </c>
      <c r="B71" s="92" t="s">
        <v>48</v>
      </c>
      <c r="C71" s="93" t="s">
        <v>23</v>
      </c>
      <c r="D71" s="94" t="s">
        <v>55</v>
      </c>
      <c r="E71" s="92" t="s">
        <v>9</v>
      </c>
      <c r="F71" s="92" t="s">
        <v>139</v>
      </c>
      <c r="G71" s="95">
        <v>33700</v>
      </c>
      <c r="H71" s="96">
        <f>SUM(J71:O73)</f>
        <v>33700</v>
      </c>
      <c r="I71" s="97">
        <v>10</v>
      </c>
      <c r="J71" s="97" t="s">
        <v>85</v>
      </c>
      <c r="K71" s="97">
        <v>6000</v>
      </c>
      <c r="L71" s="97" t="s">
        <v>94</v>
      </c>
      <c r="M71" s="97">
        <v>7000</v>
      </c>
      <c r="N71" s="97"/>
      <c r="O71" s="97"/>
      <c r="P71" s="39">
        <f t="shared" si="10"/>
        <v>0</v>
      </c>
    </row>
    <row r="72" spans="1:16">
      <c r="A72" s="91"/>
      <c r="B72" s="92"/>
      <c r="C72" s="93"/>
      <c r="D72" s="94"/>
      <c r="E72" s="92"/>
      <c r="F72" s="92"/>
      <c r="G72" s="95"/>
      <c r="H72" s="96"/>
      <c r="I72" s="97">
        <v>10</v>
      </c>
      <c r="J72" s="97" t="s">
        <v>83</v>
      </c>
      <c r="K72" s="97">
        <v>700</v>
      </c>
      <c r="L72" s="97"/>
      <c r="M72" s="97"/>
      <c r="N72" s="97"/>
      <c r="O72" s="97"/>
      <c r="P72" s="39"/>
    </row>
    <row r="73" spans="1:16">
      <c r="A73" s="91"/>
      <c r="B73" s="92"/>
      <c r="C73" s="93"/>
      <c r="D73" s="94"/>
      <c r="E73" s="92"/>
      <c r="F73" s="92"/>
      <c r="G73" s="95"/>
      <c r="H73" s="96"/>
      <c r="I73" s="97">
        <v>10</v>
      </c>
      <c r="J73" s="97" t="s">
        <v>87</v>
      </c>
      <c r="K73" s="97">
        <v>20000</v>
      </c>
      <c r="L73" s="97"/>
      <c r="M73" s="97"/>
      <c r="N73" s="97"/>
      <c r="O73" s="97"/>
      <c r="P73" s="39"/>
    </row>
    <row r="74" spans="1:16" ht="41.4">
      <c r="A74" s="6">
        <v>27</v>
      </c>
      <c r="B74" s="1" t="s">
        <v>41</v>
      </c>
      <c r="C74" s="5" t="s">
        <v>23</v>
      </c>
      <c r="D74" s="3" t="s">
        <v>39</v>
      </c>
      <c r="E74" s="1" t="s">
        <v>40</v>
      </c>
      <c r="F74" s="1" t="s">
        <v>103</v>
      </c>
      <c r="G74" s="22">
        <v>3000</v>
      </c>
      <c r="H74" s="24">
        <f>SUM(J74:O74)</f>
        <v>3000</v>
      </c>
      <c r="I74" s="2">
        <v>10</v>
      </c>
      <c r="J74" s="2" t="s">
        <v>85</v>
      </c>
      <c r="K74" s="2">
        <v>3000</v>
      </c>
      <c r="P74" s="39">
        <f t="shared" si="10"/>
        <v>0</v>
      </c>
    </row>
    <row r="75" spans="1:16" ht="27.6">
      <c r="A75" s="6">
        <v>28</v>
      </c>
      <c r="B75" s="1" t="s">
        <v>64</v>
      </c>
      <c r="C75" s="5" t="s">
        <v>23</v>
      </c>
      <c r="D75" s="3" t="s">
        <v>51</v>
      </c>
      <c r="E75" s="1" t="s">
        <v>9</v>
      </c>
      <c r="F75" s="1" t="s">
        <v>10</v>
      </c>
      <c r="G75" s="22">
        <v>4000</v>
      </c>
      <c r="H75" s="24">
        <f>SUM(J75:O75)</f>
        <v>4000</v>
      </c>
      <c r="I75" s="2">
        <v>10</v>
      </c>
      <c r="J75" s="2" t="s">
        <v>83</v>
      </c>
      <c r="K75" s="2">
        <v>4000</v>
      </c>
      <c r="P75" s="39">
        <f t="shared" si="10"/>
        <v>0</v>
      </c>
    </row>
    <row r="76" spans="1:16" ht="96.6">
      <c r="A76" s="62"/>
      <c r="B76" s="63" t="s">
        <v>128</v>
      </c>
      <c r="C76" s="64" t="s">
        <v>25</v>
      </c>
      <c r="D76" s="65" t="s">
        <v>51</v>
      </c>
      <c r="E76" s="63" t="s">
        <v>126</v>
      </c>
      <c r="F76" s="63" t="s">
        <v>129</v>
      </c>
      <c r="G76" s="66">
        <v>2500</v>
      </c>
      <c r="H76" s="67">
        <f>SUM(J76:O77)</f>
        <v>2500</v>
      </c>
      <c r="I76" s="68">
        <v>11</v>
      </c>
      <c r="J76" s="68" t="s">
        <v>83</v>
      </c>
      <c r="K76" s="68">
        <v>500</v>
      </c>
      <c r="L76" s="68"/>
      <c r="M76" s="68"/>
      <c r="N76" s="68"/>
      <c r="O76" s="68"/>
      <c r="P76" s="39">
        <f t="shared" si="10"/>
        <v>0</v>
      </c>
    </row>
    <row r="77" spans="1:16">
      <c r="A77" s="62"/>
      <c r="B77" s="63"/>
      <c r="C77" s="64"/>
      <c r="D77" s="65"/>
      <c r="E77" s="63"/>
      <c r="F77" s="63"/>
      <c r="G77" s="66"/>
      <c r="H77" s="67"/>
      <c r="I77" s="68">
        <v>11</v>
      </c>
      <c r="J77" s="68" t="s">
        <v>84</v>
      </c>
      <c r="K77" s="68">
        <v>2000</v>
      </c>
      <c r="L77" s="68"/>
      <c r="M77" s="68"/>
      <c r="N77" s="68"/>
      <c r="O77" s="68"/>
      <c r="P77" s="39"/>
    </row>
    <row r="78" spans="1:16" ht="55.2">
      <c r="A78" s="40">
        <v>29</v>
      </c>
      <c r="B78" s="44" t="s">
        <v>24</v>
      </c>
      <c r="C78" s="42" t="s">
        <v>25</v>
      </c>
      <c r="D78" s="43" t="s">
        <v>57</v>
      </c>
      <c r="E78" s="44" t="s">
        <v>9</v>
      </c>
      <c r="F78" s="44" t="s">
        <v>101</v>
      </c>
      <c r="G78" s="45">
        <v>6000</v>
      </c>
      <c r="H78" s="46">
        <f>SUM(J78:O79)</f>
        <v>6000</v>
      </c>
      <c r="I78" s="47">
        <v>11</v>
      </c>
      <c r="J78" s="47" t="s">
        <v>83</v>
      </c>
      <c r="K78" s="47">
        <v>3000</v>
      </c>
      <c r="L78" s="47"/>
      <c r="M78" s="47"/>
      <c r="N78" s="47"/>
      <c r="O78" s="47"/>
      <c r="P78" s="39">
        <f t="shared" si="10"/>
        <v>0</v>
      </c>
    </row>
    <row r="79" spans="1:16">
      <c r="A79" s="40"/>
      <c r="B79" s="44"/>
      <c r="C79" s="42"/>
      <c r="D79" s="43"/>
      <c r="E79" s="44"/>
      <c r="F79" s="44"/>
      <c r="G79" s="45"/>
      <c r="H79" s="46"/>
      <c r="I79" s="47">
        <v>11</v>
      </c>
      <c r="J79" s="47" t="s">
        <v>85</v>
      </c>
      <c r="K79" s="47">
        <v>3000</v>
      </c>
      <c r="L79" s="47"/>
      <c r="M79" s="47"/>
      <c r="N79" s="47"/>
      <c r="O79" s="47"/>
      <c r="P79" s="39"/>
    </row>
    <row r="80" spans="1:16" ht="27.6">
      <c r="A80" s="6">
        <v>30</v>
      </c>
      <c r="B80" s="1" t="s">
        <v>29</v>
      </c>
      <c r="C80" s="5" t="s">
        <v>25</v>
      </c>
      <c r="D80" s="3" t="s">
        <v>51</v>
      </c>
      <c r="E80" s="1" t="s">
        <v>9</v>
      </c>
      <c r="F80" s="1" t="s">
        <v>10</v>
      </c>
      <c r="G80" s="22">
        <v>1000</v>
      </c>
      <c r="H80" s="24">
        <f>SUM(J80:O80)</f>
        <v>1000</v>
      </c>
      <c r="I80" s="2">
        <v>11</v>
      </c>
      <c r="J80" s="2" t="s">
        <v>83</v>
      </c>
      <c r="K80" s="2">
        <v>1000</v>
      </c>
      <c r="P80" s="39">
        <f t="shared" si="10"/>
        <v>0</v>
      </c>
    </row>
    <row r="81" spans="1:16" ht="27.6">
      <c r="A81" s="6">
        <v>31</v>
      </c>
      <c r="B81" s="1" t="s">
        <v>111</v>
      </c>
      <c r="C81" s="5" t="s">
        <v>25</v>
      </c>
      <c r="D81" s="3" t="s">
        <v>51</v>
      </c>
      <c r="E81" s="1" t="s">
        <v>9</v>
      </c>
      <c r="F81" s="1" t="s">
        <v>42</v>
      </c>
      <c r="G81" s="22">
        <v>500</v>
      </c>
      <c r="H81" s="24">
        <f>SUM(J81:O81)</f>
        <v>500</v>
      </c>
      <c r="I81" s="2">
        <v>11</v>
      </c>
      <c r="J81" s="2" t="s">
        <v>83</v>
      </c>
      <c r="K81" s="2">
        <v>500</v>
      </c>
      <c r="P81" s="39">
        <f t="shared" si="10"/>
        <v>0</v>
      </c>
    </row>
    <row r="82" spans="1:16" ht="41.4">
      <c r="A82" s="6">
        <v>32</v>
      </c>
      <c r="B82" s="1" t="s">
        <v>60</v>
      </c>
      <c r="C82" s="5" t="s">
        <v>26</v>
      </c>
      <c r="D82" s="3" t="s">
        <v>51</v>
      </c>
      <c r="E82" s="1" t="s">
        <v>9</v>
      </c>
      <c r="F82" s="1" t="s">
        <v>10</v>
      </c>
      <c r="G82" s="22">
        <v>1000</v>
      </c>
      <c r="H82" s="24">
        <f>SUM(J82:O82)</f>
        <v>1000</v>
      </c>
      <c r="I82" s="2">
        <v>12</v>
      </c>
      <c r="J82" s="2" t="s">
        <v>83</v>
      </c>
      <c r="K82" s="2">
        <v>1000</v>
      </c>
      <c r="P82" s="39">
        <f t="shared" si="10"/>
        <v>0</v>
      </c>
    </row>
    <row r="83" spans="1:16" ht="27.6">
      <c r="A83" s="6">
        <v>33</v>
      </c>
      <c r="B83" s="1" t="s">
        <v>27</v>
      </c>
      <c r="C83" s="5" t="s">
        <v>26</v>
      </c>
      <c r="D83" s="3" t="s">
        <v>51</v>
      </c>
      <c r="E83" s="1" t="s">
        <v>9</v>
      </c>
      <c r="F83" s="1" t="s">
        <v>42</v>
      </c>
      <c r="G83" s="22">
        <v>4000</v>
      </c>
      <c r="H83" s="24">
        <f>SUM(J83:O83)</f>
        <v>4000</v>
      </c>
      <c r="I83" s="2">
        <v>12</v>
      </c>
      <c r="J83" s="2" t="s">
        <v>83</v>
      </c>
      <c r="K83" s="2">
        <v>4000</v>
      </c>
      <c r="P83" s="39">
        <f t="shared" si="10"/>
        <v>0</v>
      </c>
    </row>
    <row r="84" spans="1:16" ht="27.6">
      <c r="A84" s="48">
        <v>34</v>
      </c>
      <c r="B84" s="49" t="s">
        <v>130</v>
      </c>
      <c r="C84" s="69" t="s">
        <v>26</v>
      </c>
      <c r="D84" s="50" t="s">
        <v>51</v>
      </c>
      <c r="E84" s="49" t="s">
        <v>9</v>
      </c>
      <c r="F84" s="49" t="s">
        <v>66</v>
      </c>
      <c r="G84" s="52">
        <v>12000</v>
      </c>
      <c r="H84" s="53">
        <f>SUM(J84:O85)</f>
        <v>12000</v>
      </c>
      <c r="I84" s="54">
        <v>12</v>
      </c>
      <c r="J84" s="54" t="s">
        <v>84</v>
      </c>
      <c r="K84" s="54">
        <v>10000</v>
      </c>
      <c r="L84" s="54"/>
      <c r="M84" s="54"/>
      <c r="N84" s="54"/>
      <c r="O84" s="54"/>
      <c r="P84" s="39">
        <f t="shared" si="10"/>
        <v>0</v>
      </c>
    </row>
    <row r="85" spans="1:16">
      <c r="A85" s="48"/>
      <c r="B85" s="49"/>
      <c r="C85" s="69"/>
      <c r="D85" s="50"/>
      <c r="E85" s="49"/>
      <c r="F85" s="49"/>
      <c r="G85" s="52"/>
      <c r="H85" s="53"/>
      <c r="I85" s="54">
        <v>12</v>
      </c>
      <c r="J85" s="54" t="s">
        <v>85</v>
      </c>
      <c r="K85" s="54">
        <v>2000</v>
      </c>
      <c r="L85" s="54"/>
      <c r="M85" s="54"/>
      <c r="N85" s="54"/>
      <c r="O85" s="54"/>
      <c r="P85" s="39"/>
    </row>
    <row r="86" spans="1:16" ht="82.8">
      <c r="A86" s="77">
        <v>35</v>
      </c>
      <c r="B86" s="78" t="s">
        <v>61</v>
      </c>
      <c r="C86" s="80" t="s">
        <v>37</v>
      </c>
      <c r="D86" s="80" t="s">
        <v>38</v>
      </c>
      <c r="E86" s="78" t="s">
        <v>34</v>
      </c>
      <c r="F86" s="78" t="s">
        <v>78</v>
      </c>
      <c r="G86" s="81">
        <v>5000</v>
      </c>
      <c r="H86" s="82">
        <f>SUM(J86:O87)</f>
        <v>5000</v>
      </c>
      <c r="I86" s="83">
        <v>3</v>
      </c>
      <c r="J86" s="83" t="s">
        <v>83</v>
      </c>
      <c r="K86" s="83">
        <v>3000</v>
      </c>
      <c r="L86" s="83"/>
      <c r="M86" s="83"/>
      <c r="N86" s="83"/>
      <c r="O86" s="83"/>
      <c r="P86" s="39">
        <f t="shared" si="10"/>
        <v>0</v>
      </c>
    </row>
    <row r="87" spans="1:16">
      <c r="A87" s="77"/>
      <c r="B87" s="78"/>
      <c r="C87" s="80"/>
      <c r="D87" s="80"/>
      <c r="E87" s="78"/>
      <c r="F87" s="78"/>
      <c r="G87" s="81"/>
      <c r="H87" s="82"/>
      <c r="I87" s="83">
        <v>3</v>
      </c>
      <c r="J87" s="83" t="s">
        <v>85</v>
      </c>
      <c r="K87" s="83">
        <v>2000</v>
      </c>
      <c r="L87" s="83"/>
      <c r="M87" s="83"/>
      <c r="N87" s="83"/>
      <c r="O87" s="83"/>
      <c r="P87" s="39"/>
    </row>
    <row r="88" spans="1:16" ht="69">
      <c r="A88" s="40">
        <v>36</v>
      </c>
      <c r="B88" s="44" t="s">
        <v>79</v>
      </c>
      <c r="C88" s="43" t="s">
        <v>37</v>
      </c>
      <c r="D88" s="43" t="s">
        <v>71</v>
      </c>
      <c r="E88" s="44" t="s">
        <v>9</v>
      </c>
      <c r="F88" s="44" t="s">
        <v>70</v>
      </c>
      <c r="G88" s="45">
        <v>133000</v>
      </c>
      <c r="H88" s="46">
        <f>SUM(J88:O90)</f>
        <v>133000</v>
      </c>
      <c r="I88" s="47">
        <v>4</v>
      </c>
      <c r="J88" s="47" t="s">
        <v>87</v>
      </c>
      <c r="K88" s="47">
        <v>50000</v>
      </c>
      <c r="L88" s="47"/>
      <c r="M88" s="47"/>
      <c r="N88" s="47"/>
      <c r="O88" s="47"/>
      <c r="P88" s="39">
        <f t="shared" si="10"/>
        <v>0</v>
      </c>
    </row>
    <row r="89" spans="1:16">
      <c r="A89" s="40"/>
      <c r="B89" s="44"/>
      <c r="C89" s="43"/>
      <c r="D89" s="43"/>
      <c r="E89" s="44"/>
      <c r="F89" s="44"/>
      <c r="G89" s="45"/>
      <c r="H89" s="46"/>
      <c r="I89" s="47">
        <v>7</v>
      </c>
      <c r="J89" s="47" t="s">
        <v>87</v>
      </c>
      <c r="K89" s="47">
        <v>45000</v>
      </c>
      <c r="L89" s="47"/>
      <c r="M89" s="47"/>
      <c r="N89" s="47"/>
      <c r="O89" s="47"/>
      <c r="P89" s="39"/>
    </row>
    <row r="90" spans="1:16">
      <c r="A90" s="40"/>
      <c r="B90" s="44"/>
      <c r="C90" s="43"/>
      <c r="D90" s="43"/>
      <c r="E90" s="44"/>
      <c r="F90" s="44"/>
      <c r="G90" s="45"/>
      <c r="H90" s="46"/>
      <c r="I90" s="47">
        <v>10</v>
      </c>
      <c r="J90" s="47" t="s">
        <v>87</v>
      </c>
      <c r="K90" s="47">
        <v>38000</v>
      </c>
      <c r="L90" s="47"/>
      <c r="M90" s="47"/>
      <c r="N90" s="47"/>
      <c r="O90" s="47"/>
      <c r="P90" s="39"/>
    </row>
    <row r="91" spans="1:16" ht="82.8">
      <c r="A91" s="48"/>
      <c r="B91" s="49" t="s">
        <v>119</v>
      </c>
      <c r="C91" s="50" t="s">
        <v>116</v>
      </c>
      <c r="D91" s="50" t="s">
        <v>51</v>
      </c>
      <c r="E91" s="49" t="s">
        <v>118</v>
      </c>
      <c r="F91" s="49" t="s">
        <v>140</v>
      </c>
      <c r="G91" s="52">
        <v>66500</v>
      </c>
      <c r="H91" s="53">
        <f>SUM(J91:O92)</f>
        <v>66500</v>
      </c>
      <c r="I91" s="54">
        <v>3</v>
      </c>
      <c r="J91" s="54" t="s">
        <v>83</v>
      </c>
      <c r="K91" s="54">
        <v>5000</v>
      </c>
      <c r="L91" s="54" t="s">
        <v>94</v>
      </c>
      <c r="M91" s="54">
        <v>10000</v>
      </c>
      <c r="N91" s="54"/>
      <c r="O91" s="54"/>
      <c r="P91" s="39">
        <f t="shared" si="10"/>
        <v>0</v>
      </c>
    </row>
    <row r="92" spans="1:16">
      <c r="A92" s="48"/>
      <c r="B92" s="49"/>
      <c r="C92" s="50"/>
      <c r="D92" s="50"/>
      <c r="E92" s="49"/>
      <c r="F92" s="49"/>
      <c r="G92" s="52"/>
      <c r="H92" s="53"/>
      <c r="I92" s="54">
        <v>8</v>
      </c>
      <c r="J92" s="54" t="s">
        <v>85</v>
      </c>
      <c r="K92" s="54">
        <f>1500+50000</f>
        <v>51500</v>
      </c>
      <c r="L92" s="54"/>
      <c r="M92" s="54"/>
      <c r="N92" s="54"/>
      <c r="O92" s="54"/>
      <c r="P92" s="39"/>
    </row>
    <row r="93" spans="1:16" ht="82.8">
      <c r="A93" s="98"/>
      <c r="B93" s="99" t="s">
        <v>117</v>
      </c>
      <c r="C93" s="100" t="s">
        <v>116</v>
      </c>
      <c r="D93" s="100" t="s">
        <v>51</v>
      </c>
      <c r="E93" s="99" t="s">
        <v>114</v>
      </c>
      <c r="F93" s="99" t="s">
        <v>141</v>
      </c>
      <c r="G93" s="101">
        <v>70500</v>
      </c>
      <c r="H93" s="102">
        <f>SUM(J93:O96)</f>
        <v>70500</v>
      </c>
      <c r="I93" s="103">
        <v>6</v>
      </c>
      <c r="J93" s="103" t="s">
        <v>85</v>
      </c>
      <c r="K93" s="103">
        <f>2000+1500+50000</f>
        <v>53500</v>
      </c>
      <c r="L93" s="103" t="s">
        <v>94</v>
      </c>
      <c r="M93" s="103">
        <v>6000</v>
      </c>
      <c r="N93" s="103"/>
      <c r="O93" s="103"/>
      <c r="P93" s="39">
        <f t="shared" si="10"/>
        <v>0</v>
      </c>
    </row>
    <row r="94" spans="1:16">
      <c r="A94" s="98"/>
      <c r="B94" s="99"/>
      <c r="C94" s="100"/>
      <c r="D94" s="100"/>
      <c r="E94" s="99"/>
      <c r="F94" s="99"/>
      <c r="G94" s="101"/>
      <c r="H94" s="102"/>
      <c r="I94" s="103">
        <v>3</v>
      </c>
      <c r="J94" s="103" t="s">
        <v>83</v>
      </c>
      <c r="K94" s="103">
        <v>5000</v>
      </c>
      <c r="L94" s="103"/>
      <c r="M94" s="103"/>
      <c r="N94" s="103"/>
      <c r="O94" s="103"/>
      <c r="P94" s="39"/>
    </row>
    <row r="95" spans="1:16">
      <c r="A95" s="98"/>
      <c r="B95" s="99"/>
      <c r="C95" s="100"/>
      <c r="D95" s="100"/>
      <c r="E95" s="99"/>
      <c r="F95" s="99"/>
      <c r="G95" s="101"/>
      <c r="H95" s="102"/>
      <c r="I95" s="103">
        <v>3</v>
      </c>
      <c r="J95" s="103" t="s">
        <v>84</v>
      </c>
      <c r="K95" s="103">
        <v>5000</v>
      </c>
      <c r="L95" s="103"/>
      <c r="M95" s="103"/>
      <c r="N95" s="103"/>
      <c r="O95" s="103"/>
      <c r="P95" s="39"/>
    </row>
    <row r="96" spans="1:16">
      <c r="A96" s="98"/>
      <c r="B96" s="99"/>
      <c r="C96" s="100"/>
      <c r="D96" s="100"/>
      <c r="E96" s="99"/>
      <c r="F96" s="99"/>
      <c r="G96" s="101"/>
      <c r="H96" s="102"/>
      <c r="I96" s="103">
        <v>3</v>
      </c>
      <c r="J96" s="103" t="s">
        <v>86</v>
      </c>
      <c r="K96" s="103">
        <v>1000</v>
      </c>
      <c r="L96" s="103"/>
      <c r="M96" s="103"/>
      <c r="N96" s="103"/>
      <c r="O96" s="103"/>
      <c r="P96" s="39"/>
    </row>
    <row r="97" spans="1:16" ht="96.6">
      <c r="A97" s="104">
        <v>37</v>
      </c>
      <c r="B97" s="105" t="s">
        <v>105</v>
      </c>
      <c r="C97" s="106" t="s">
        <v>37</v>
      </c>
      <c r="D97" s="106" t="s">
        <v>52</v>
      </c>
      <c r="E97" s="105" t="s">
        <v>9</v>
      </c>
      <c r="F97" s="105" t="s">
        <v>142</v>
      </c>
      <c r="G97" s="107">
        <v>344100</v>
      </c>
      <c r="H97" s="108">
        <f>SUM(J97:O99)</f>
        <v>344100</v>
      </c>
      <c r="I97" s="109">
        <v>2</v>
      </c>
      <c r="J97" s="109" t="s">
        <v>83</v>
      </c>
      <c r="K97" s="109">
        <v>20000</v>
      </c>
      <c r="L97" s="109" t="s">
        <v>98</v>
      </c>
      <c r="M97" s="109">
        <f>105000+29200</f>
        <v>134200</v>
      </c>
      <c r="N97" s="109"/>
      <c r="O97" s="109"/>
      <c r="P97" s="39">
        <f t="shared" si="10"/>
        <v>0</v>
      </c>
    </row>
    <row r="98" spans="1:16">
      <c r="A98" s="104"/>
      <c r="B98" s="105"/>
      <c r="C98" s="106"/>
      <c r="D98" s="106"/>
      <c r="E98" s="105"/>
      <c r="F98" s="105"/>
      <c r="G98" s="107"/>
      <c r="H98" s="108"/>
      <c r="I98" s="109">
        <v>2</v>
      </c>
      <c r="J98" s="109" t="s">
        <v>90</v>
      </c>
      <c r="K98" s="109">
        <f>50000+129900</f>
        <v>179900</v>
      </c>
      <c r="L98" s="109"/>
      <c r="M98" s="109"/>
      <c r="N98" s="109"/>
      <c r="O98" s="109"/>
      <c r="P98" s="39"/>
    </row>
    <row r="99" spans="1:16">
      <c r="A99" s="104"/>
      <c r="B99" s="105"/>
      <c r="C99" s="106"/>
      <c r="D99" s="106"/>
      <c r="E99" s="105"/>
      <c r="F99" s="105"/>
      <c r="G99" s="107"/>
      <c r="H99" s="108"/>
      <c r="I99" s="109">
        <v>2</v>
      </c>
      <c r="J99" s="109" t="s">
        <v>86</v>
      </c>
      <c r="K99" s="109">
        <v>10000</v>
      </c>
      <c r="L99" s="109"/>
      <c r="M99" s="109"/>
      <c r="N99" s="109"/>
      <c r="O99" s="109"/>
      <c r="P99" s="39"/>
    </row>
    <row r="100" spans="1:16" ht="41.4">
      <c r="A100" s="40">
        <v>38</v>
      </c>
      <c r="B100" s="44" t="s">
        <v>56</v>
      </c>
      <c r="C100" s="43" t="s">
        <v>37</v>
      </c>
      <c r="D100" s="43" t="s">
        <v>50</v>
      </c>
      <c r="E100" s="44" t="s">
        <v>15</v>
      </c>
      <c r="F100" s="44" t="s">
        <v>143</v>
      </c>
      <c r="G100" s="45">
        <v>20000</v>
      </c>
      <c r="H100" s="46">
        <f>SUM(J100:O102)</f>
        <v>20000</v>
      </c>
      <c r="I100" s="47">
        <v>12</v>
      </c>
      <c r="J100" s="47" t="s">
        <v>83</v>
      </c>
      <c r="K100" s="47">
        <f>5000</f>
        <v>5000</v>
      </c>
      <c r="L100" s="47"/>
      <c r="M100" s="47"/>
      <c r="N100" s="47"/>
      <c r="O100" s="47"/>
      <c r="P100" s="39">
        <f t="shared" si="10"/>
        <v>0</v>
      </c>
    </row>
    <row r="101" spans="1:16">
      <c r="A101" s="40"/>
      <c r="B101" s="44"/>
      <c r="C101" s="43"/>
      <c r="D101" s="43"/>
      <c r="E101" s="44"/>
      <c r="F101" s="44"/>
      <c r="G101" s="45"/>
      <c r="H101" s="46"/>
      <c r="I101" s="47">
        <v>12</v>
      </c>
      <c r="J101" s="47" t="s">
        <v>85</v>
      </c>
      <c r="K101" s="47">
        <f>5000+2000</f>
        <v>7000</v>
      </c>
      <c r="L101" s="47"/>
      <c r="M101" s="47"/>
      <c r="N101" s="47"/>
      <c r="O101" s="47"/>
      <c r="P101" s="39"/>
    </row>
    <row r="102" spans="1:16">
      <c r="A102" s="40"/>
      <c r="B102" s="44"/>
      <c r="C102" s="43"/>
      <c r="D102" s="43"/>
      <c r="E102" s="44"/>
      <c r="F102" s="44"/>
      <c r="G102" s="45"/>
      <c r="H102" s="46"/>
      <c r="I102" s="47">
        <v>12</v>
      </c>
      <c r="J102" s="47" t="s">
        <v>84</v>
      </c>
      <c r="K102" s="47">
        <v>8000</v>
      </c>
      <c r="L102" s="47"/>
      <c r="M102" s="47"/>
      <c r="N102" s="47"/>
      <c r="O102" s="47"/>
      <c r="P102" s="39">
        <f t="shared" si="10"/>
        <v>0</v>
      </c>
    </row>
    <row r="103" spans="1:16">
      <c r="B103" s="17"/>
      <c r="D103" s="18"/>
      <c r="E103" s="17"/>
      <c r="F103" s="12"/>
      <c r="G103" s="19"/>
      <c r="H103" s="8"/>
      <c r="I103" s="8"/>
      <c r="J103" s="8"/>
      <c r="K103" s="8"/>
      <c r="L103" s="8"/>
    </row>
    <row r="104" spans="1:16">
      <c r="D104" s="18"/>
      <c r="F104" s="2" t="s">
        <v>81</v>
      </c>
      <c r="G104" s="23">
        <f>SUM(G39:G102)</f>
        <v>1006800</v>
      </c>
      <c r="H104" s="23">
        <f>SUM(H39:H102)</f>
        <v>1006800</v>
      </c>
      <c r="I104" s="23"/>
      <c r="J104" s="23"/>
      <c r="K104" s="23">
        <f>SUM(K39:K102)</f>
        <v>698600</v>
      </c>
      <c r="L104" s="23"/>
      <c r="M104" s="23">
        <f>SUM(M39:M102)</f>
        <v>183200</v>
      </c>
      <c r="N104" s="23"/>
      <c r="O104" s="23">
        <f>SUM(O39:O102)</f>
        <v>125000</v>
      </c>
    </row>
    <row r="106" spans="1:16">
      <c r="K106" s="2">
        <v>562300</v>
      </c>
      <c r="M106" s="2">
        <v>144000</v>
      </c>
      <c r="O106" s="2">
        <v>0</v>
      </c>
    </row>
    <row r="108" spans="1:16">
      <c r="K108" s="39"/>
    </row>
  </sheetData>
  <autoFilter ref="I38:O102"/>
  <mergeCells count="2">
    <mergeCell ref="B34:E34"/>
    <mergeCell ref="B35:E35"/>
  </mergeCells>
  <conditionalFormatting sqref="S1:AD31 P39:P102">
    <cfRule type="cellIs" dxfId="1" priority="3" operator="equal">
      <formula>0</formula>
    </cfRule>
  </conditionalFormatting>
  <conditionalFormatting sqref="S33:AD34 S35:AE37">
    <cfRule type="cellIs" dxfId="0" priority="2" operator="equal">
      <formula>0</formula>
    </cfRule>
  </conditionalFormatting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культурна</vt:lpstr>
      <vt:lpstr>Лист1</vt:lpstr>
      <vt:lpstr>культурна!Заголовки_для_печати</vt:lpstr>
      <vt:lpstr>культурна!Область_печати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</cp:lastModifiedBy>
  <cp:lastPrinted>2026-10-19T09:19:24Z</cp:lastPrinted>
  <dcterms:created xsi:type="dcterms:W3CDTF">2019-10-04T12:24:35Z</dcterms:created>
  <dcterms:modified xsi:type="dcterms:W3CDTF">2026-10-20T06:50:31Z</dcterms:modified>
</cp:coreProperties>
</file>